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1570" windowHeight="9330" activeTab="0"/>
  </bookViews>
  <sheets>
    <sheet name="Höhenkorrektur" sheetId="1" r:id="rId1"/>
    <sheet name="Uebersetzung" sheetId="2" state="hidden" r:id="rId2"/>
  </sheets>
  <definedNames>
    <definedName name="_xlfn.SINGLE" hidden="1">#NAME?</definedName>
    <definedName name="_xlnm.Print_Area" localSheetId="0">'Höhenkorrektur'!$A$1:$P$46</definedName>
    <definedName name="Gebäudekategorie">'Höhenkorrektur'!$X$17:$X$29</definedName>
    <definedName name="hkorr">'Höhenkorrektur'!$S$7</definedName>
    <definedName name="Kategorie1">'Höhenkorrektur'!$S$9</definedName>
    <definedName name="Kategorie2">'Höhenkorrektur'!$S$10</definedName>
    <definedName name="Kategorie3">'Höhenkorrektur'!$S$11</definedName>
    <definedName name="Kategorie4">'Höhenkorrektur'!$S$12</definedName>
  </definedNames>
  <calcPr fullCalcOnLoad="1"/>
</workbook>
</file>

<file path=xl/comments1.xml><?xml version="1.0" encoding="utf-8"?>
<comments xmlns="http://schemas.openxmlformats.org/spreadsheetml/2006/main">
  <authors>
    <author>Huber</author>
  </authors>
  <commentList>
    <comment ref="B12" authorId="0">
      <text>
        <r>
          <rPr>
            <b/>
            <sz val="8"/>
            <rFont val="Tahoma"/>
            <family val="2"/>
          </rPr>
          <t>Zwingende Eingabe Qh,eff:</t>
        </r>
        <r>
          <rPr>
            <sz val="8"/>
            <rFont val="Tahoma"/>
            <family val="2"/>
          </rPr>
          <t xml:space="preserve">
Heizwärmebedarf Qh,eff mit effektivem, thermisch wirksamen Aussenluftvolumenstrom Vth aus der Berechnung SIA 380/1 übertragen.</t>
        </r>
        <r>
          <rPr>
            <b/>
            <sz val="8"/>
            <rFont val="Tahoma"/>
            <family val="2"/>
          </rPr>
          <t xml:space="preserve">
Entrée obligatoire: Qh,eff:</t>
        </r>
        <r>
          <rPr>
            <sz val="8"/>
            <rFont val="Tahoma"/>
            <family val="2"/>
          </rPr>
          <t xml:space="preserve">
à reporter du calcul SIA 380/1 les besoins de chaleur pour le chauffage Qh,eff avec débit d’air neuf thermiquement actif Vth.
</t>
        </r>
        <r>
          <rPr>
            <b/>
            <sz val="8"/>
            <rFont val="Tahoma"/>
            <family val="2"/>
          </rPr>
          <t xml:space="preserve">
Valore richiesto per Qh,eff:</t>
        </r>
        <r>
          <rPr>
            <sz val="8"/>
            <rFont val="Tahoma"/>
            <family val="2"/>
          </rPr>
          <t xml:space="preserve">
inserire fabbisogno di calore per il riscaldamento Qh,eff. con portata d'aria esterna termicamente determinante Vth secondo calcolo SIA 380/1.</t>
        </r>
      </text>
    </comment>
    <comment ref="B36" authorId="0">
      <text>
        <r>
          <rPr>
            <b/>
            <sz val="8"/>
            <rFont val="Tahoma"/>
            <family val="2"/>
          </rPr>
          <t>Geschosshöhenkorrigierter Heizwärmebedarf Qh,korr</t>
        </r>
        <r>
          <rPr>
            <sz val="8"/>
            <rFont val="Tahoma"/>
            <family val="2"/>
          </rPr>
          <t xml:space="preserve"> mit effektivem, thermisch wirksamen Aussenluftvolumen-strom Vth.
Wert ist in Minergie-Antrag als Qh,eff zu übertragen.
</t>
        </r>
        <r>
          <rPr>
            <b/>
            <sz val="8"/>
            <rFont val="Tahoma"/>
            <family val="2"/>
          </rPr>
          <t xml:space="preserve">La valeur corrigée pour la hauteur d'étage Qh,corr </t>
        </r>
        <r>
          <rPr>
            <sz val="8"/>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F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E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B16" authorId="0">
      <text>
        <r>
          <rPr>
            <sz val="8"/>
            <rFont val="Tahoma"/>
            <family val="2"/>
          </rPr>
          <t xml:space="preserve">Es müssen </t>
        </r>
        <r>
          <rPr>
            <b/>
            <sz val="8"/>
            <rFont val="Tahoma"/>
            <family val="2"/>
          </rPr>
          <t>ALLE</t>
        </r>
        <r>
          <rPr>
            <sz val="8"/>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G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I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K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H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J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L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List>
</comments>
</file>

<file path=xl/sharedStrings.xml><?xml version="1.0" encoding="utf-8"?>
<sst xmlns="http://schemas.openxmlformats.org/spreadsheetml/2006/main" count="211" uniqueCount="179">
  <si>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</si>
  <si>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</si>
  <si>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</si>
  <si>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</si>
  <si>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</si>
  <si>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</si>
  <si>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</si>
  <si>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</si>
  <si>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</si>
  <si>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</si>
  <si>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</si>
  <si>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</si>
  <si>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</si>
  <si>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</si>
  <si>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</si>
  <si>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</si>
  <si>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</si>
  <si>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</si>
  <si>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</si>
  <si>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</si>
  <si>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</si>
  <si>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</si>
  <si>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</si>
  <si>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</si>
  <si>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</si>
  <si>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</si>
  <si>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</si>
  <si>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</si>
  <si>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</si>
  <si>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</si>
  <si>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</si>
  <si>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</si>
  <si>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</si>
  <si>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</si>
  <si>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</si>
  <si>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</si>
  <si>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</si>
  <si>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</si>
  <si>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</si>
  <si>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</si>
  <si>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</si>
  <si>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</si>
  <si>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</si>
  <si>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</si>
  <si>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</si>
  <si>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</si>
  <si>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</si>
  <si>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</si>
  <si>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</si>
  <si>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</si>
  <si>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</si>
  <si>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</si>
  <si>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</si>
  <si>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</si>
  <si>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</si>
  <si>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</si>
  <si>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</si>
  <si>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</si>
  <si>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</si>
  <si>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</si>
  <si>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</si>
  <si>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</si>
  <si>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</si>
  <si>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</si>
  <si>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</si>
  <si>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 xml:space="preserve">korrigiert werden, sofern dies nicht bereits im Energienachweisprogramm SIA 380/1:2009 geschehen ist. Dabei ist eine Korrektur mit </t>
  </si>
  <si>
    <t>Geschosshöhenkorrekturen</t>
  </si>
  <si>
    <t>der mittleren Geschosshöhe unzulässig, es ist jede Teilfläche mit der entsprechenden Geschosshöhe einzeln einzugeben.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</si>
  <si>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</si>
  <si>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</si>
  <si>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</si>
  <si>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</si>
  <si>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</si>
  <si>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</si>
  <si>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</si>
  <si>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</si>
  <si>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</si>
  <si>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</si>
  <si>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</si>
  <si>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</si>
  <si>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</si>
  <si>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</si>
  <si>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</si>
  <si>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</si>
  <si>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</si>
  <si>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</si>
  <si>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</si>
  <si>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</si>
  <si>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</si>
  <si>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</si>
  <si>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</si>
  <si>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</si>
  <si>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</si>
  <si>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</si>
  <si>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</si>
  <si>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</si>
  <si>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</si>
  <si>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</si>
  <si>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</si>
  <si>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</si>
  <si>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</si>
  <si>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</si>
  <si>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</si>
  <si>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</si>
  <si>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</si>
  <si>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</si>
  <si>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</si>
  <si>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</si>
  <si>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</si>
  <si>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</si>
  <si>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</si>
  <si>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</si>
  <si>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</si>
  <si>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</si>
  <si>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</si>
  <si>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</si>
  <si>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</si>
  <si>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</si>
  <si>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</si>
  <si>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</si>
  <si>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</si>
  <si>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</si>
  <si>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</si>
  <si>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</si>
  <si>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</si>
  <si>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</si>
  <si>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</si>
  <si>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</si>
  <si>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</si>
  <si>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</si>
  <si>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</si>
  <si>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</si>
  <si>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</si>
  <si>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</si>
  <si>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</si>
  <si>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</si>
  <si>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</si>
  <si>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</si>
  <si>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</si>
  <si>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</si>
  <si>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</si>
  <si>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</si>
  <si>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</si>
  <si>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Les besoins de chaleur effectifs pour le chauffage Qh,eff pour la demande de label Minergie peuvent être corrigés pour</t>
  </si>
  <si>
    <t>une hauteur d'étage standard de 3 m pour autant que les programmes de calcul selon SIA 380/1:2009 n'ont pas déjà fait</t>
  </si>
  <si>
    <t xml:space="preserve">cette correction. Une correction avec la hauteur moyenne d'étage n'est pas admissible; chaque surface partielle doit être </t>
  </si>
  <si>
    <t>introduite avec sa propre hauteur d'étage.</t>
  </si>
  <si>
    <t xml:space="preserve">Les besoins de chaleur corrigés pour le chauffage Qh,corr de cette feuille de calcul doivent être introduits dans la </t>
  </si>
  <si>
    <t>demande de label Minergie, comme besoins de chaleur effectifs pour le chauffage des zones correspondantes.</t>
  </si>
  <si>
    <t>L'utilisation de cette feuille de calcul est facultative.</t>
  </si>
  <si>
    <t xml:space="preserve">Der effektive Heizwärmebedarf Qh,eff darf für den MINERGIE®-Nachweis mit der Geschosshöhe auf 3m Standardraumhöhe  </t>
  </si>
  <si>
    <t xml:space="preserve">Der korrigierte Heizwärmebedarf Qh,korr dieses Berechnungsblattes ist im MINERGIE®-Nachweis als effektiver Heizwärmebedarf </t>
  </si>
  <si>
    <t>Qh,eff zonenweise einzusetzen.</t>
  </si>
  <si>
    <t xml:space="preserve">Il fabbisogno di calore effettivo Qh,eff  per la domanda MINERGIE® può essere corretto in funzione dell'atezza. Tale </t>
  </si>
  <si>
    <t xml:space="preserve">correzzione avviene quando l'altezza del piano supera i 3 m e la verifica del fabbisogni di calore é stata effettuata tramite </t>
  </si>
  <si>
    <t>la norma SIA 380/1:2009 Una correzione tramite altezza media non é ammissibile, ogni zona con differente altezza deve</t>
  </si>
  <si>
    <t>essere verificata separatamente. L'altezza del piano viene calcolata secondo norma SIA 416/1.</t>
  </si>
  <si>
    <t xml:space="preserve">Il fabbisogno di calore corretto con questo calcolo Qh,corr , deve essere inserito nel formulario di verifica MINERGIE nella </t>
  </si>
  <si>
    <t>riga E29 rispettando le zone corrispondenti</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</si>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</sst>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 numFmtId="177" formatCode="0.00000"/>
    <numFmt numFmtId="178" formatCode="0.0000"/>
    <numFmt numFmtId="179" formatCode="0.000"/>
    <numFmt numFmtId="180" formatCode="0.0"/>
    <numFmt numFmtId="181" formatCode="_ * #,##0_ ;_ * \-#,##0_ ;_ * &quot;-&quot;??_ ;_ @_ "/>
    <numFmt numFmtId="182" formatCode="&quot;Ja&quot;;&quot;Ja&quot;;&quot;Nein&quot;"/>
    <numFmt numFmtId="183" formatCode="&quot;Wahr&quot;;&quot;Wahr&quot;;&quot;Falsch&quot;"/>
    <numFmt numFmtId="184" formatCode="&quot;Ein&quot;;&quot;Ein&quot;;&quot;Aus&quot;"/>
    <numFmt numFmtId="185" formatCode="[$€-2]\ #,##0.00_);[Red]\([$€-2]\ #,##0.00\)"/>
  </numFmts>
  <fonts count="65">
    <font>
      <sz val="10"/>
      <name val="Arial"/>
      <family val="0"/>
    </font>
    <font>
      <b/>
      <sz val="9"/>
      <name val="Arial"/>
      <family val="2"/>
    </font>
    <font>
      <sz val="9"/>
      <name val="Arial"/>
      <family val="2"/>
    </font>
    <font>
      <sz val="12"/>
      <name val="Arial"/>
      <family val="2"/>
    </font>
    <font>
      <sz val="6"/>
      <name val="Arial"/>
      <family val="2"/>
    </font>
    <font>
      <b/>
      <sz val="10"/>
      <name val="Arial"/>
      <family val="2"/>
    </font>
    <font>
      <sz val="8"/>
      <name val="Tahoma"/>
      <family val="2"/>
    </font>
    <font>
      <sz val="8"/>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u val="single"/>
      <sz val="10"/>
      <color indexed="12"/>
      <name val="Arial"/>
      <family val="2"/>
    </font>
    <font>
      <u val="single"/>
      <sz val="10"/>
      <color indexed="36"/>
      <name val="Arial"/>
      <family val="2"/>
    </font>
    <font>
      <b/>
      <sz val="8"/>
      <name val="Tahoma"/>
      <family val="2"/>
    </font>
    <font>
      <b/>
      <i/>
      <sz val="8"/>
      <name val="Arial"/>
      <family val="2"/>
    </font>
    <font>
      <b/>
      <u val="single"/>
      <sz val="18"/>
      <name val="Arial"/>
      <family val="2"/>
    </font>
    <font>
      <b/>
      <i/>
      <sz val="10"/>
      <name val="Arial"/>
      <family val="2"/>
    </font>
    <font>
      <i/>
      <sz val="10"/>
      <name val="Arial"/>
      <family val="2"/>
    </font>
    <font>
      <b/>
      <i/>
      <u val="single"/>
      <sz val="12"/>
      <name val="Arial"/>
      <family val="2"/>
    </font>
    <font>
      <b/>
      <u val="single"/>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0"/>
      <name val="Arial"/>
      <family val="2"/>
    </font>
    <font>
      <sz val="10"/>
      <color theme="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EEFFDD"/>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double"/>
    </border>
    <border>
      <left>
        <color indexed="63"/>
      </left>
      <right style="thin"/>
      <top>
        <color indexed="63"/>
      </top>
      <bottom>
        <color indexed="63"/>
      </bottom>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hair"/>
      <top/>
      <bottom style="hair"/>
    </border>
    <border>
      <left style="hair"/>
      <right>
        <color indexed="63"/>
      </right>
      <top>
        <color indexed="63"/>
      </top>
      <bottom style="thin"/>
    </border>
    <border>
      <left style="thin"/>
      <right>
        <color indexed="63"/>
      </right>
      <top style="thin"/>
      <bottom style="hair"/>
    </border>
    <border>
      <left style="thin"/>
      <right style="thin"/>
      <top style="thin"/>
      <bottom style="thin"/>
    </border>
    <border>
      <left style="hair"/>
      <right>
        <color indexed="63"/>
      </right>
      <top style="hair"/>
      <bottom>
        <color indexed="63"/>
      </bottom>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5"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0" fillId="26"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7"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4"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5" fillId="30"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1" borderId="9" applyNumberFormat="0" applyAlignment="0" applyProtection="0"/>
  </cellStyleXfs>
  <cellXfs count="198">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7" fillId="32" borderId="0" xfId="53" applyNumberFormat="1" applyFont="1" applyFill="1" applyAlignment="1">
      <alignment horizontal="center"/>
      <protection/>
    </xf>
    <xf numFmtId="0" fontId="2" fillId="32" borderId="0" xfId="53" applyNumberFormat="1" applyFont="1" applyFill="1">
      <alignment/>
      <protection/>
    </xf>
    <xf numFmtId="0" fontId="0" fillId="32" borderId="0" xfId="53" applyNumberFormat="1" applyFont="1" applyFill="1" applyBorder="1">
      <alignment/>
      <protection/>
    </xf>
    <xf numFmtId="0" fontId="0" fillId="32" borderId="0" xfId="53" applyNumberFormat="1" applyFont="1" applyFill="1">
      <alignment/>
      <protection/>
    </xf>
    <xf numFmtId="0" fontId="4" fillId="32" borderId="0" xfId="53" applyNumberFormat="1" applyFont="1" applyFill="1" applyAlignment="1">
      <alignment horizontal="righ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0" fontId="0" fillId="32" borderId="0" xfId="53" applyNumberFormat="1" applyFont="1" applyFill="1" applyBorder="1" applyAlignment="1">
      <alignment horizontal="center"/>
      <protection/>
    </xf>
    <xf numFmtId="0" fontId="0" fillId="32" borderId="0" xfId="53" applyNumberFormat="1" applyFont="1" applyFill="1" applyAlignment="1">
      <alignment horizontal="left" vertical="top" wrapText="1"/>
      <protection/>
    </xf>
    <xf numFmtId="0" fontId="0" fillId="32" borderId="0" xfId="53" applyNumberFormat="1" applyFont="1" applyFill="1" applyBorder="1" applyAlignment="1">
      <alignment vertical="top" wrapText="1"/>
      <protection/>
    </xf>
    <xf numFmtId="0" fontId="0" fillId="32" borderId="0" xfId="53" applyNumberFormat="1" applyFont="1" applyFill="1" applyBorder="1" applyAlignment="1">
      <alignment horizontal="center" vertical="top" wrapText="1"/>
      <protection/>
    </xf>
    <xf numFmtId="0" fontId="0" fillId="32" borderId="0" xfId="53" applyNumberFormat="1" applyFont="1" applyFill="1" applyAlignment="1">
      <alignment horizontal="left" vertical="center"/>
      <protection/>
    </xf>
    <xf numFmtId="0" fontId="0" fillId="32" borderId="0" xfId="53" applyNumberFormat="1" applyFont="1" applyFill="1" applyBorder="1" applyAlignment="1">
      <alignment vertical="center"/>
      <protection/>
    </xf>
    <xf numFmtId="0" fontId="0" fillId="32" borderId="0" xfId="53" applyNumberFormat="1" applyFont="1" applyFill="1" applyBorder="1" applyAlignment="1">
      <alignment horizontal="center" vertical="center"/>
      <protection/>
    </xf>
    <xf numFmtId="0" fontId="7" fillId="32" borderId="0" xfId="53" applyNumberFormat="1" applyFont="1" applyFill="1" applyAlignment="1">
      <alignment horizontal="center" vertical="top" wrapText="1"/>
      <protection/>
    </xf>
    <xf numFmtId="0" fontId="7" fillId="32" borderId="0" xfId="53" applyNumberFormat="1" applyFont="1" applyFill="1" applyAlignment="1">
      <alignment horizontal="center" vertical="center"/>
      <protection/>
    </xf>
    <xf numFmtId="0" fontId="3" fillId="32" borderId="0" xfId="53" applyNumberFormat="1" applyFont="1" applyFill="1">
      <alignment/>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0" fillId="32" borderId="13" xfId="53" applyNumberFormat="1" applyFont="1" applyFill="1" applyBorder="1">
      <alignment/>
      <protection/>
    </xf>
    <xf numFmtId="0" fontId="2" fillId="32" borderId="14" xfId="53" applyNumberFormat="1" applyFont="1" applyFill="1" applyBorder="1" applyAlignment="1">
      <alignment horizontal="center"/>
      <protection/>
    </xf>
    <xf numFmtId="0" fontId="2" fillId="32" borderId="15" xfId="53" applyNumberFormat="1" applyFont="1" applyFill="1" applyBorder="1" applyAlignment="1">
      <alignment horizontal="left"/>
      <protection/>
    </xf>
    <xf numFmtId="0" fontId="2" fillId="32" borderId="16" xfId="53" applyNumberFormat="1" applyFont="1" applyFill="1" applyBorder="1">
      <alignment/>
      <protection/>
    </xf>
    <xf numFmtId="0" fontId="2" fillId="32" borderId="17" xfId="53" applyNumberFormat="1" applyFont="1" applyFill="1" applyBorder="1" applyAlignment="1">
      <alignment horizontal="left"/>
      <protection/>
    </xf>
    <xf numFmtId="0" fontId="8" fillId="32" borderId="18" xfId="53" applyNumberFormat="1" applyFont="1" applyFill="1" applyBorder="1" applyAlignment="1">
      <alignment/>
      <protection/>
    </xf>
    <xf numFmtId="0" fontId="0" fillId="32" borderId="19" xfId="53" applyNumberFormat="1" applyFont="1" applyFill="1" applyBorder="1">
      <alignment/>
      <protection/>
    </xf>
    <xf numFmtId="0" fontId="2" fillId="32" borderId="20" xfId="53" applyNumberFormat="1" applyFont="1" applyFill="1" applyBorder="1" applyAlignment="1">
      <alignment horizontal="left"/>
      <protection/>
    </xf>
    <xf numFmtId="0" fontId="2" fillId="32" borderId="21" xfId="53" applyNumberFormat="1" applyFont="1" applyFill="1" applyBorder="1" applyAlignment="1">
      <alignment horizontal="center"/>
      <protection/>
    </xf>
    <xf numFmtId="0" fontId="2" fillId="32" borderId="22" xfId="53" applyNumberFormat="1" applyFont="1" applyFill="1" applyBorder="1" applyAlignment="1">
      <alignment horizontal="center"/>
      <protection/>
    </xf>
    <xf numFmtId="0" fontId="1" fillId="32" borderId="11" xfId="0" applyFont="1" applyFill="1" applyBorder="1" applyAlignment="1" applyProtection="1">
      <alignment vertical="center"/>
      <protection/>
    </xf>
    <xf numFmtId="0" fontId="2" fillId="32" borderId="23" xfId="53" applyNumberFormat="1" applyFont="1" applyFill="1" applyBorder="1">
      <alignment/>
      <protection/>
    </xf>
    <xf numFmtId="0" fontId="2" fillId="32" borderId="24" xfId="53" applyNumberFormat="1" applyFont="1" applyFill="1" applyBorder="1">
      <alignment/>
      <protection/>
    </xf>
    <xf numFmtId="0" fontId="2" fillId="32" borderId="25" xfId="53" applyNumberFormat="1" applyFont="1" applyFill="1" applyBorder="1" applyAlignment="1">
      <alignment horizontal="left"/>
      <protection/>
    </xf>
    <xf numFmtId="0" fontId="2" fillId="32" borderId="26" xfId="53" applyNumberFormat="1" applyFont="1" applyFill="1" applyBorder="1">
      <alignment/>
      <protection/>
    </xf>
    <xf numFmtId="0" fontId="2" fillId="32" borderId="27" xfId="53" applyNumberFormat="1" applyFont="1" applyFill="1" applyBorder="1">
      <alignment/>
      <protection/>
    </xf>
    <xf numFmtId="0" fontId="2" fillId="32" borderId="20" xfId="53" applyNumberFormat="1" applyFont="1" applyFill="1" applyBorder="1" applyAlignment="1">
      <alignment horizontal="center"/>
      <protection/>
    </xf>
    <xf numFmtId="0" fontId="2" fillId="32" borderId="27" xfId="53" applyNumberFormat="1" applyFont="1" applyFill="1" applyBorder="1" applyAlignment="1">
      <alignment horizontal="center"/>
      <protection/>
    </xf>
    <xf numFmtId="0" fontId="10" fillId="32" borderId="0" xfId="53" applyNumberFormat="1" applyFont="1" applyFill="1" applyAlignment="1">
      <alignment horizontal="right" vertical="center"/>
      <protection/>
    </xf>
    <xf numFmtId="0" fontId="10" fillId="32" borderId="12" xfId="0" applyFont="1" applyFill="1" applyBorder="1" applyAlignment="1" applyProtection="1">
      <alignment horizontal="right" vertical="center"/>
      <protection/>
    </xf>
    <xf numFmtId="0" fontId="11" fillId="32" borderId="28" xfId="53" applyNumberFormat="1" applyFont="1" applyFill="1" applyBorder="1" applyAlignment="1">
      <alignment horizontal="left"/>
      <protection/>
    </xf>
    <xf numFmtId="0" fontId="2" fillId="32" borderId="0" xfId="0" applyFont="1" applyFill="1" applyAlignment="1">
      <alignment horizontal="right"/>
    </xf>
    <xf numFmtId="0" fontId="2" fillId="32" borderId="0" xfId="0" applyFont="1" applyFill="1" applyAlignment="1">
      <alignment/>
    </xf>
    <xf numFmtId="0" fontId="2" fillId="32" borderId="28" xfId="0" applyFont="1" applyFill="1" applyBorder="1" applyAlignment="1">
      <alignment horizontal="right"/>
    </xf>
    <xf numFmtId="0" fontId="2" fillId="32" borderId="10" xfId="0" applyFont="1" applyFill="1" applyBorder="1" applyAlignment="1">
      <alignment horizontal="right"/>
    </xf>
    <xf numFmtId="0" fontId="2" fillId="32" borderId="25" xfId="0" applyFont="1" applyFill="1" applyBorder="1" applyAlignment="1">
      <alignment horizontal="right"/>
    </xf>
    <xf numFmtId="0" fontId="13" fillId="33" borderId="0" xfId="0" applyFont="1" applyFill="1" applyAlignment="1">
      <alignment horizontal="center"/>
    </xf>
    <xf numFmtId="176" fontId="7" fillId="32" borderId="29" xfId="0" applyNumberFormat="1" applyFont="1" applyFill="1" applyBorder="1" applyAlignment="1">
      <alignment horizontal="center"/>
    </xf>
    <xf numFmtId="176" fontId="7" fillId="32" borderId="30" xfId="0" applyNumberFormat="1" applyFont="1" applyFill="1" applyBorder="1" applyAlignment="1">
      <alignment horizontal="center"/>
    </xf>
    <xf numFmtId="176" fontId="7" fillId="32" borderId="31" xfId="0" applyNumberFormat="1" applyFont="1" applyFill="1" applyBorder="1" applyAlignment="1">
      <alignment horizontal="center"/>
    </xf>
    <xf numFmtId="0" fontId="10" fillId="32" borderId="0" xfId="0" applyFont="1" applyFill="1" applyAlignment="1">
      <alignment horizontal="right"/>
    </xf>
    <xf numFmtId="0" fontId="2" fillId="34" borderId="32" xfId="0" applyFont="1" applyFill="1" applyBorder="1" applyAlignment="1">
      <alignment horizontal="center"/>
    </xf>
    <xf numFmtId="176" fontId="7" fillId="35" borderId="33" xfId="0" applyNumberFormat="1" applyFont="1" applyFill="1" applyBorder="1" applyAlignment="1">
      <alignment horizontal="center"/>
    </xf>
    <xf numFmtId="0" fontId="2" fillId="32" borderId="0" xfId="53" applyNumberFormat="1" applyFont="1" applyFill="1" applyBorder="1" applyAlignment="1">
      <alignment horizontal="center" vertical="center"/>
      <protection/>
    </xf>
    <xf numFmtId="0" fontId="2" fillId="32" borderId="24" xfId="0" applyFont="1" applyFill="1" applyBorder="1" applyAlignment="1" applyProtection="1">
      <alignment horizontal="center"/>
      <protection locked="0"/>
    </xf>
    <xf numFmtId="0" fontId="2" fillId="32" borderId="34" xfId="0" applyFont="1" applyFill="1" applyBorder="1" applyAlignment="1" applyProtection="1">
      <alignment horizontal="center"/>
      <protection locked="0"/>
    </xf>
    <xf numFmtId="0" fontId="2" fillId="32" borderId="27" xfId="0" applyFont="1" applyFill="1" applyBorder="1" applyAlignment="1" applyProtection="1">
      <alignment horizontal="center"/>
      <protection locked="0"/>
    </xf>
    <xf numFmtId="176" fontId="7" fillId="36" borderId="35" xfId="53" applyNumberFormat="1" applyFont="1" applyFill="1" applyBorder="1" applyAlignment="1" applyProtection="1">
      <alignment horizontal="center"/>
      <protection locked="0"/>
    </xf>
    <xf numFmtId="4" fontId="7" fillId="36" borderId="36" xfId="53" applyNumberFormat="1" applyFont="1" applyFill="1" applyBorder="1" applyAlignment="1" applyProtection="1">
      <alignment horizontal="center"/>
      <protection locked="0"/>
    </xf>
    <xf numFmtId="0" fontId="7" fillId="32" borderId="35" xfId="53" applyNumberFormat="1" applyFont="1" applyFill="1" applyBorder="1" applyAlignment="1" applyProtection="1">
      <alignment horizontal="center"/>
      <protection locked="0"/>
    </xf>
    <xf numFmtId="176" fontId="7" fillId="36" borderId="17" xfId="53" applyNumberFormat="1" applyFont="1" applyFill="1" applyBorder="1" applyAlignment="1" applyProtection="1">
      <alignment horizontal="center"/>
      <protection locked="0"/>
    </xf>
    <xf numFmtId="4" fontId="7" fillId="36" borderId="37" xfId="53" applyNumberFormat="1" applyFont="1" applyFill="1" applyBorder="1" applyAlignment="1" applyProtection="1">
      <alignment horizontal="center"/>
      <protection locked="0"/>
    </xf>
    <xf numFmtId="0" fontId="7" fillId="32" borderId="17" xfId="53" applyNumberFormat="1" applyFont="1" applyFill="1" applyBorder="1" applyAlignment="1" applyProtection="1">
      <alignment horizontal="center"/>
      <protection locked="0"/>
    </xf>
    <xf numFmtId="176" fontId="7" fillId="36" borderId="38" xfId="53" applyNumberFormat="1" applyFont="1" applyFill="1" applyBorder="1" applyAlignment="1" applyProtection="1">
      <alignment horizontal="center"/>
      <protection locked="0"/>
    </xf>
    <xf numFmtId="4" fontId="7" fillId="36" borderId="39" xfId="53" applyNumberFormat="1" applyFont="1" applyFill="1" applyBorder="1" applyAlignment="1" applyProtection="1">
      <alignment horizontal="center"/>
      <protection locked="0"/>
    </xf>
    <xf numFmtId="0" fontId="7" fillId="32" borderId="38" xfId="53" applyNumberFormat="1" applyFont="1" applyFill="1" applyBorder="1" applyAlignment="1" applyProtection="1">
      <alignment horizontal="center"/>
      <protection locked="0"/>
    </xf>
    <xf numFmtId="0" fontId="2" fillId="36" borderId="13" xfId="53" applyNumberFormat="1" applyFont="1" applyFill="1" applyBorder="1" applyAlignment="1" applyProtection="1">
      <alignment horizontal="left"/>
      <protection locked="0"/>
    </xf>
    <xf numFmtId="0" fontId="17" fillId="37" borderId="40" xfId="0" applyFont="1" applyFill="1" applyBorder="1" applyAlignment="1">
      <alignment horizontal="center" wrapText="1"/>
    </xf>
    <xf numFmtId="0" fontId="17" fillId="38" borderId="40" xfId="0" applyFont="1" applyFill="1" applyBorder="1" applyAlignment="1">
      <alignment horizontal="center" wrapText="1"/>
    </xf>
    <xf numFmtId="0" fontId="1" fillId="39" borderId="0" xfId="0" applyFont="1" applyFill="1" applyAlignment="1" applyProtection="1">
      <alignment horizontal="left" wrapText="1"/>
      <protection locked="0"/>
    </xf>
    <xf numFmtId="0" fontId="18" fillId="38" borderId="14" xfId="0" applyFont="1" applyFill="1" applyBorder="1" applyAlignment="1">
      <alignment wrapText="1"/>
    </xf>
    <xf numFmtId="181" fontId="2" fillId="0" borderId="0" xfId="47" applyNumberFormat="1"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wrapText="1"/>
    </xf>
    <xf numFmtId="0" fontId="19" fillId="40" borderId="14" xfId="0" applyFont="1" applyFill="1" applyBorder="1" applyAlignment="1">
      <alignment horizontal="center" wrapText="1"/>
    </xf>
    <xf numFmtId="0" fontId="0" fillId="40" borderId="14" xfId="0" applyFont="1" applyFill="1" applyBorder="1" applyAlignment="1">
      <alignment horizontal="center" wrapText="1"/>
    </xf>
    <xf numFmtId="0" fontId="20" fillId="41" borderId="14" xfId="0" applyFont="1" applyFill="1" applyBorder="1" applyAlignment="1" applyProtection="1">
      <alignment horizontal="center" wrapText="1"/>
      <protection locked="0"/>
    </xf>
    <xf numFmtId="0" fontId="19" fillId="32" borderId="14" xfId="0" applyFont="1" applyFill="1" applyBorder="1" applyAlignment="1">
      <alignment horizontal="left" wrapText="1"/>
    </xf>
    <xf numFmtId="0" fontId="21" fillId="32" borderId="14" xfId="0" applyFont="1" applyFill="1" applyBorder="1" applyAlignment="1">
      <alignment horizontal="center" wrapText="1"/>
    </xf>
    <xf numFmtId="0" fontId="21" fillId="38" borderId="14" xfId="0" applyFont="1" applyFill="1" applyBorder="1" applyAlignment="1">
      <alignment horizontal="center" wrapText="1"/>
    </xf>
    <xf numFmtId="0" fontId="22" fillId="42" borderId="14" xfId="0" applyFont="1" applyFill="1" applyBorder="1" applyAlignment="1">
      <alignment wrapText="1"/>
    </xf>
    <xf numFmtId="0" fontId="22" fillId="41" borderId="14" xfId="0" applyFont="1" applyFill="1" applyBorder="1" applyAlignment="1">
      <alignment wrapText="1"/>
    </xf>
    <xf numFmtId="0" fontId="22" fillId="4" borderId="14" xfId="0" applyFont="1" applyFill="1" applyBorder="1" applyAlignment="1">
      <alignment wrapText="1"/>
    </xf>
    <xf numFmtId="0" fontId="22" fillId="0" borderId="0" xfId="0" applyFont="1" applyAlignment="1">
      <alignment wrapText="1"/>
    </xf>
    <xf numFmtId="0" fontId="10" fillId="32" borderId="14" xfId="0" applyFont="1" applyFill="1" applyBorder="1" applyAlignment="1">
      <alignment horizontal="center" wrapText="1"/>
    </xf>
    <xf numFmtId="0" fontId="10" fillId="38" borderId="14" xfId="0" applyFont="1" applyFill="1" applyBorder="1" applyAlignment="1">
      <alignment horizontal="center" wrapText="1"/>
    </xf>
    <xf numFmtId="0" fontId="10" fillId="32" borderId="14" xfId="0" applyFont="1" applyFill="1" applyBorder="1" applyAlignment="1">
      <alignment horizontal="left" wrapText="1"/>
    </xf>
    <xf numFmtId="0" fontId="2" fillId="40" borderId="14" xfId="0" applyFont="1" applyFill="1" applyBorder="1" applyAlignment="1">
      <alignment wrapText="1"/>
    </xf>
    <xf numFmtId="0" fontId="2" fillId="41" borderId="14" xfId="0" applyFont="1" applyFill="1" applyBorder="1" applyAlignment="1">
      <alignment wrapText="1"/>
    </xf>
    <xf numFmtId="0" fontId="2" fillId="4" borderId="14" xfId="0" applyFont="1" applyFill="1" applyBorder="1" applyAlignment="1">
      <alignment wrapText="1"/>
    </xf>
    <xf numFmtId="0" fontId="2" fillId="0" borderId="0" xfId="0" applyFont="1" applyAlignment="1">
      <alignment horizontal="center" wrapText="1"/>
    </xf>
    <xf numFmtId="0" fontId="2" fillId="42" borderId="14" xfId="0" applyFont="1" applyFill="1" applyBorder="1" applyAlignment="1" quotePrefix="1">
      <alignment wrapText="1"/>
    </xf>
    <xf numFmtId="0" fontId="2" fillId="42" borderId="14" xfId="0" applyFont="1" applyFill="1" applyBorder="1" applyAlignment="1">
      <alignment wrapText="1"/>
    </xf>
    <xf numFmtId="0" fontId="2" fillId="42" borderId="40" xfId="0" applyFont="1" applyFill="1" applyBorder="1" applyAlignment="1">
      <alignment wrapText="1"/>
    </xf>
    <xf numFmtId="0" fontId="2" fillId="41" borderId="40" xfId="0" applyFont="1" applyFill="1" applyBorder="1" applyAlignment="1">
      <alignment wrapText="1"/>
    </xf>
    <xf numFmtId="181" fontId="2" fillId="42" borderId="14" xfId="47" applyNumberFormat="1" applyFont="1" applyFill="1" applyBorder="1" applyAlignment="1">
      <alignment wrapText="1"/>
    </xf>
    <xf numFmtId="181" fontId="2" fillId="41" borderId="14" xfId="47" applyNumberFormat="1" applyFont="1" applyFill="1" applyBorder="1" applyAlignment="1">
      <alignment wrapText="1"/>
    </xf>
    <xf numFmtId="181" fontId="2" fillId="4" borderId="14" xfId="47" applyNumberFormat="1" applyFont="1" applyFill="1" applyBorder="1" applyAlignment="1">
      <alignment wrapText="1"/>
    </xf>
    <xf numFmtId="180" fontId="2" fillId="42" borderId="14" xfId="0" applyNumberFormat="1" applyFont="1" applyFill="1" applyBorder="1" applyAlignment="1">
      <alignment wrapText="1"/>
    </xf>
    <xf numFmtId="180" fontId="2" fillId="41" borderId="14" xfId="0" applyNumberFormat="1" applyFont="1" applyFill="1" applyBorder="1" applyAlignment="1">
      <alignment wrapText="1"/>
    </xf>
    <xf numFmtId="0" fontId="23" fillId="32" borderId="0" xfId="0" applyFont="1" applyFill="1" applyAlignment="1" applyProtection="1">
      <alignment horizontal="center"/>
      <protection/>
    </xf>
    <xf numFmtId="0" fontId="0" fillId="32" borderId="28" xfId="0" applyFill="1" applyBorder="1" applyAlignment="1">
      <alignment/>
    </xf>
    <xf numFmtId="0" fontId="2" fillId="32" borderId="0" xfId="0" applyFont="1" applyFill="1" applyAlignment="1" applyProtection="1">
      <alignment/>
      <protection/>
    </xf>
    <xf numFmtId="0" fontId="63" fillId="32" borderId="10" xfId="0" applyFont="1" applyFill="1" applyBorder="1" applyAlignment="1" applyProtection="1">
      <alignment/>
      <protection/>
    </xf>
    <xf numFmtId="0" fontId="2" fillId="32" borderId="0" xfId="0" applyFont="1" applyFill="1" applyBorder="1" applyAlignment="1" applyProtection="1">
      <alignment/>
      <protection/>
    </xf>
    <xf numFmtId="0" fontId="0" fillId="32" borderId="25" xfId="0" applyFill="1" applyBorder="1" applyAlignment="1">
      <alignment/>
    </xf>
    <xf numFmtId="0" fontId="0" fillId="32" borderId="26" xfId="0" applyFill="1" applyBorder="1" applyAlignment="1">
      <alignment/>
    </xf>
    <xf numFmtId="0" fontId="64" fillId="32" borderId="0" xfId="0" applyFont="1" applyFill="1" applyBorder="1" applyAlignment="1">
      <alignment/>
    </xf>
    <xf numFmtId="0" fontId="0" fillId="32" borderId="23" xfId="0" applyFill="1" applyBorder="1" applyAlignment="1">
      <alignment/>
    </xf>
    <xf numFmtId="0" fontId="1" fillId="32" borderId="23" xfId="0" applyFont="1" applyFill="1" applyBorder="1" applyAlignment="1" applyProtection="1">
      <alignment/>
      <protection/>
    </xf>
    <xf numFmtId="0" fontId="2" fillId="32" borderId="24" xfId="0" applyFont="1" applyFill="1" applyBorder="1" applyAlignment="1" applyProtection="1">
      <alignment/>
      <protection/>
    </xf>
    <xf numFmtId="0" fontId="1" fillId="32" borderId="26" xfId="0" applyFont="1" applyFill="1" applyBorder="1" applyAlignment="1" applyProtection="1">
      <alignment/>
      <protection/>
    </xf>
    <xf numFmtId="0" fontId="2" fillId="32" borderId="27" xfId="0" applyFont="1" applyFill="1" applyBorder="1" applyAlignment="1" applyProtection="1">
      <alignment/>
      <protection/>
    </xf>
    <xf numFmtId="0" fontId="4" fillId="32" borderId="0" xfId="53" applyNumberFormat="1" applyFont="1" applyFill="1" applyAlignment="1">
      <alignment horizontal="left"/>
      <protection/>
    </xf>
    <xf numFmtId="0" fontId="2" fillId="32" borderId="41" xfId="53" applyNumberFormat="1" applyFont="1" applyFill="1" applyBorder="1" applyAlignment="1">
      <alignment horizontal="center"/>
      <protection/>
    </xf>
    <xf numFmtId="0" fontId="2" fillId="32" borderId="29" xfId="0" applyFont="1" applyFill="1" applyBorder="1" applyAlignment="1">
      <alignment/>
    </xf>
    <xf numFmtId="0" fontId="2" fillId="32" borderId="29" xfId="0" applyFont="1" applyFill="1" applyBorder="1" applyAlignment="1">
      <alignment horizontal="center"/>
    </xf>
    <xf numFmtId="0" fontId="2" fillId="32" borderId="30" xfId="0" applyFont="1" applyFill="1" applyBorder="1" applyAlignment="1">
      <alignment/>
    </xf>
    <xf numFmtId="0" fontId="2" fillId="32" borderId="30" xfId="0" applyFont="1" applyFill="1" applyBorder="1" applyAlignment="1">
      <alignment horizontal="center"/>
    </xf>
    <xf numFmtId="0" fontId="2" fillId="32" borderId="31" xfId="0" applyFont="1" applyFill="1" applyBorder="1" applyAlignment="1">
      <alignment/>
    </xf>
    <xf numFmtId="0" fontId="2" fillId="32" borderId="31" xfId="0" applyFont="1" applyFill="1" applyBorder="1" applyAlignment="1">
      <alignment horizontal="center"/>
    </xf>
    <xf numFmtId="0" fontId="2" fillId="38" borderId="42" xfId="53" applyNumberFormat="1" applyFont="1" applyFill="1" applyBorder="1" applyAlignment="1" applyProtection="1">
      <alignment horizontal="left"/>
      <protection/>
    </xf>
    <xf numFmtId="0" fontId="2" fillId="38" borderId="19" xfId="0" applyFont="1" applyFill="1" applyBorder="1" applyAlignment="1" applyProtection="1">
      <alignment horizontal="right"/>
      <protection/>
    </xf>
    <xf numFmtId="0" fontId="2" fillId="38" borderId="25" xfId="53" applyNumberFormat="1" applyFont="1" applyFill="1" applyBorder="1" applyAlignment="1" applyProtection="1">
      <alignment horizontal="lef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176" fontId="27" fillId="32" borderId="43" xfId="53" applyNumberFormat="1" applyFont="1" applyFill="1" applyBorder="1" applyAlignment="1">
      <alignment horizontal="center" vertical="center"/>
      <protection/>
    </xf>
    <xf numFmtId="0" fontId="7" fillId="38" borderId="19" xfId="0" applyFont="1" applyFill="1" applyBorder="1" applyAlignment="1" applyProtection="1">
      <alignment horizontal="center"/>
      <protection/>
    </xf>
    <xf numFmtId="0" fontId="0" fillId="32" borderId="29" xfId="0" applyFont="1" applyFill="1" applyBorder="1" applyAlignment="1">
      <alignment/>
    </xf>
    <xf numFmtId="0" fontId="0" fillId="32" borderId="31" xfId="0" applyFont="1" applyFill="1" applyBorder="1" applyAlignment="1">
      <alignment/>
    </xf>
    <xf numFmtId="0" fontId="2" fillId="32" borderId="44" xfId="53" applyNumberFormat="1" applyFont="1" applyFill="1" applyBorder="1" applyAlignment="1">
      <alignment horizontal="center"/>
      <protection/>
    </xf>
    <xf numFmtId="0" fontId="7" fillId="43" borderId="39" xfId="0" applyFont="1" applyFill="1" applyBorder="1" applyAlignment="1" applyProtection="1">
      <alignment horizontal="center" wrapText="1"/>
      <protection locked="0"/>
    </xf>
    <xf numFmtId="0" fontId="7" fillId="32" borderId="41" xfId="53" applyNumberFormat="1" applyFont="1" applyFill="1" applyBorder="1" applyAlignment="1">
      <alignment horizontal="center"/>
      <protection/>
    </xf>
    <xf numFmtId="2" fontId="7" fillId="32" borderId="36" xfId="53" applyNumberFormat="1" applyFont="1" applyFill="1" applyBorder="1" applyAlignment="1" applyProtection="1">
      <alignment horizontal="center"/>
      <protection locked="0"/>
    </xf>
    <xf numFmtId="2" fontId="7" fillId="32" borderId="37" xfId="53" applyNumberFormat="1" applyFont="1" applyFill="1" applyBorder="1" applyAlignment="1" applyProtection="1">
      <alignment horizontal="center"/>
      <protection locked="0"/>
    </xf>
    <xf numFmtId="2" fontId="7" fillId="32" borderId="39" xfId="53" applyNumberFormat="1" applyFont="1" applyFill="1" applyBorder="1" applyAlignment="1" applyProtection="1">
      <alignment horizontal="center"/>
      <protection locked="0"/>
    </xf>
    <xf numFmtId="0" fontId="7" fillId="32" borderId="24" xfId="53" applyNumberFormat="1" applyFont="1" applyFill="1" applyBorder="1" applyAlignment="1">
      <alignment horizontal="center" wrapText="1"/>
      <protection/>
    </xf>
    <xf numFmtId="176" fontId="7" fillId="35" borderId="31" xfId="0" applyNumberFormat="1" applyFont="1" applyFill="1" applyBorder="1" applyAlignment="1">
      <alignment horizontal="center"/>
    </xf>
    <xf numFmtId="176" fontId="7" fillId="32" borderId="28" xfId="0" applyNumberFormat="1" applyFont="1" applyFill="1" applyBorder="1" applyAlignment="1">
      <alignment horizontal="center"/>
    </xf>
    <xf numFmtId="176" fontId="7" fillId="32" borderId="10" xfId="0" applyNumberFormat="1" applyFont="1" applyFill="1" applyBorder="1" applyAlignment="1">
      <alignment horizontal="center"/>
    </xf>
    <xf numFmtId="176" fontId="7" fillId="32" borderId="25" xfId="0" applyNumberFormat="1" applyFont="1" applyFill="1" applyBorder="1" applyAlignment="1">
      <alignment horizontal="center"/>
    </xf>
    <xf numFmtId="0" fontId="1" fillId="32" borderId="11" xfId="0" applyFont="1" applyFill="1" applyBorder="1" applyAlignment="1" applyProtection="1">
      <alignment horizontal="center" vertical="center"/>
      <protection/>
    </xf>
    <xf numFmtId="0" fontId="1" fillId="32" borderId="45" xfId="0" applyFont="1" applyFill="1" applyBorder="1" applyAlignment="1" applyProtection="1">
      <alignment horizontal="center" vertical="center"/>
      <protection/>
    </xf>
    <xf numFmtId="176" fontId="2" fillId="32" borderId="46" xfId="53" applyNumberFormat="1" applyFont="1" applyFill="1" applyBorder="1" applyAlignment="1">
      <alignment horizontal="center"/>
      <protection/>
    </xf>
    <xf numFmtId="176" fontId="2" fillId="32" borderId="47" xfId="53" applyNumberFormat="1" applyFont="1" applyFill="1" applyBorder="1" applyAlignment="1">
      <alignment horizontal="center"/>
      <protection/>
    </xf>
    <xf numFmtId="3" fontId="2" fillId="32" borderId="48" xfId="53" applyNumberFormat="1" applyFont="1" applyFill="1" applyBorder="1" applyAlignment="1">
      <alignment horizontal="center"/>
      <protection/>
    </xf>
    <xf numFmtId="3" fontId="2" fillId="32" borderId="49" xfId="53" applyNumberFormat="1" applyFont="1" applyFill="1" applyBorder="1" applyAlignment="1">
      <alignment horizontal="center"/>
      <protection/>
    </xf>
    <xf numFmtId="0" fontId="1" fillId="40" borderId="50" xfId="0" applyFont="1" applyFill="1" applyBorder="1" applyAlignment="1" applyProtection="1">
      <alignment/>
      <protection locked="0"/>
    </xf>
    <xf numFmtId="0" fontId="1" fillId="40" borderId="47" xfId="0" applyFont="1" applyFill="1" applyBorder="1" applyAlignment="1" applyProtection="1">
      <alignment/>
      <protection locked="0"/>
    </xf>
    <xf numFmtId="3" fontId="2" fillId="32" borderId="46" xfId="53" applyNumberFormat="1" applyFont="1" applyFill="1" applyBorder="1" applyAlignment="1">
      <alignment horizontal="center"/>
      <protection/>
    </xf>
    <xf numFmtId="3" fontId="2" fillId="32" borderId="47" xfId="53" applyNumberFormat="1" applyFont="1" applyFill="1" applyBorder="1" applyAlignment="1">
      <alignment horizontal="center"/>
      <protection/>
    </xf>
    <xf numFmtId="0" fontId="2" fillId="32" borderId="25" xfId="53" applyNumberFormat="1" applyFont="1" applyFill="1" applyBorder="1" applyAlignment="1">
      <alignment horizontal="center"/>
      <protection/>
    </xf>
    <xf numFmtId="0" fontId="2" fillId="32" borderId="51" xfId="53" applyNumberFormat="1" applyFont="1" applyFill="1" applyBorder="1" applyAlignment="1">
      <alignment horizontal="center"/>
      <protection/>
    </xf>
    <xf numFmtId="0" fontId="1" fillId="40" borderId="19" xfId="0" applyFont="1" applyFill="1" applyBorder="1" applyAlignment="1" applyProtection="1">
      <alignment horizontal="left"/>
      <protection locked="0"/>
    </xf>
    <xf numFmtId="0" fontId="2" fillId="38" borderId="19" xfId="53" applyNumberFormat="1" applyFont="1" applyFill="1" applyBorder="1" applyAlignment="1" applyProtection="1">
      <alignment horizontal="right"/>
      <protection/>
    </xf>
    <xf numFmtId="3" fontId="2" fillId="32" borderId="42" xfId="53" applyNumberFormat="1" applyFont="1" applyFill="1" applyBorder="1" applyAlignment="1">
      <alignment horizontal="center"/>
      <protection/>
    </xf>
    <xf numFmtId="3" fontId="2" fillId="32" borderId="13" xfId="53" applyNumberFormat="1" applyFont="1" applyFill="1" applyBorder="1" applyAlignment="1">
      <alignment horizontal="center"/>
      <protection/>
    </xf>
    <xf numFmtId="0" fontId="2" fillId="32" borderId="28" xfId="53" applyNumberFormat="1" applyFont="1" applyFill="1" applyBorder="1" applyAlignment="1">
      <alignment horizontal="center"/>
      <protection/>
    </xf>
    <xf numFmtId="0" fontId="2" fillId="32" borderId="52" xfId="53" applyNumberFormat="1" applyFont="1" applyFill="1" applyBorder="1" applyAlignment="1">
      <alignment horizontal="center"/>
      <protection/>
    </xf>
    <xf numFmtId="0" fontId="2" fillId="36" borderId="48" xfId="53" applyNumberFormat="1" applyFont="1" applyFill="1" applyBorder="1" applyAlignment="1" applyProtection="1">
      <alignment horizontal="left"/>
      <protection locked="0"/>
    </xf>
    <xf numFmtId="0" fontId="2" fillId="36" borderId="53" xfId="53" applyNumberFormat="1" applyFont="1" applyFill="1" applyBorder="1" applyAlignment="1" applyProtection="1">
      <alignment horizontal="left"/>
      <protection locked="0"/>
    </xf>
    <xf numFmtId="0" fontId="2" fillId="36" borderId="49" xfId="53" applyNumberFormat="1" applyFont="1" applyFill="1" applyBorder="1" applyAlignment="1" applyProtection="1">
      <alignment horizontal="left"/>
      <protection locked="0"/>
    </xf>
    <xf numFmtId="3" fontId="2" fillId="36" borderId="48" xfId="53" applyNumberFormat="1" applyFont="1" applyFill="1" applyBorder="1" applyAlignment="1" applyProtection="1">
      <alignment horizontal="center"/>
      <protection locked="0"/>
    </xf>
    <xf numFmtId="3" fontId="2" fillId="36" borderId="49" xfId="53" applyNumberFormat="1" applyFont="1" applyFill="1" applyBorder="1" applyAlignment="1" applyProtection="1">
      <alignment horizontal="center"/>
      <protection locked="0"/>
    </xf>
    <xf numFmtId="0" fontId="5" fillId="32" borderId="28" xfId="0" applyFont="1" applyFill="1" applyBorder="1" applyAlignment="1">
      <alignment horizontal="center"/>
    </xf>
    <xf numFmtId="0" fontId="5" fillId="32" borderId="23" xfId="0" applyFont="1" applyFill="1" applyBorder="1" applyAlignment="1">
      <alignment horizontal="center"/>
    </xf>
    <xf numFmtId="0" fontId="24" fillId="32" borderId="0" xfId="0" applyFont="1" applyFill="1" applyBorder="1" applyAlignment="1">
      <alignment horizontal="center"/>
    </xf>
    <xf numFmtId="0" fontId="26" fillId="32" borderId="25" xfId="0" applyFont="1" applyFill="1" applyBorder="1" applyAlignment="1">
      <alignment horizontal="center"/>
    </xf>
    <xf numFmtId="0" fontId="26" fillId="32" borderId="26" xfId="0" applyFont="1" applyFill="1" applyBorder="1" applyAlignment="1">
      <alignment horizontal="center"/>
    </xf>
    <xf numFmtId="0" fontId="25" fillId="32" borderId="10" xfId="0" applyFont="1" applyFill="1" applyBorder="1" applyAlignment="1">
      <alignment horizontal="center"/>
    </xf>
    <xf numFmtId="0" fontId="25" fillId="32" borderId="0" xfId="0" applyFont="1" applyFill="1" applyBorder="1" applyAlignment="1">
      <alignment horizontal="center"/>
    </xf>
    <xf numFmtId="0" fontId="25" fillId="32" borderId="34" xfId="0" applyFont="1" applyFill="1" applyBorder="1" applyAlignment="1">
      <alignment horizontal="center"/>
    </xf>
    <xf numFmtId="0" fontId="12" fillId="33" borderId="11" xfId="0" applyFont="1" applyFill="1" applyBorder="1" applyAlignment="1">
      <alignment horizontal="center"/>
    </xf>
    <xf numFmtId="0" fontId="12" fillId="33" borderId="45" xfId="0" applyFont="1" applyFill="1" applyBorder="1" applyAlignment="1">
      <alignment horizontal="center"/>
    </xf>
    <xf numFmtId="0" fontId="2" fillId="32" borderId="25" xfId="53" applyNumberFormat="1" applyFont="1" applyFill="1" applyBorder="1" applyAlignment="1" applyProtection="1">
      <alignment horizontal="center"/>
      <protection locked="0"/>
    </xf>
    <xf numFmtId="0" fontId="2" fillId="32" borderId="27" xfId="53" applyNumberFormat="1" applyFont="1" applyFill="1" applyBorder="1" applyAlignment="1" applyProtection="1">
      <alignment horizontal="center"/>
      <protection locked="0"/>
    </xf>
    <xf numFmtId="0" fontId="7" fillId="43" borderId="42" xfId="0" applyFont="1" applyFill="1" applyBorder="1" applyAlignment="1" applyProtection="1">
      <alignment horizontal="center" vertical="center" wrapText="1"/>
      <protection locked="0"/>
    </xf>
    <xf numFmtId="0" fontId="7" fillId="43" borderId="13" xfId="0" applyFont="1" applyFill="1" applyBorder="1" applyAlignment="1" applyProtection="1">
      <alignment horizontal="center" vertical="center" wrapText="1"/>
      <protection locked="0"/>
    </xf>
    <xf numFmtId="176" fontId="2" fillId="32" borderId="26" xfId="53" applyNumberFormat="1" applyFont="1" applyFill="1" applyBorder="1" applyAlignment="1">
      <alignment horizontal="center"/>
      <protection/>
    </xf>
    <xf numFmtId="176" fontId="2" fillId="32" borderId="27" xfId="53" applyNumberFormat="1" applyFont="1" applyFill="1" applyBorder="1" applyAlignment="1">
      <alignment horizontal="center"/>
      <protection/>
    </xf>
    <xf numFmtId="3" fontId="1" fillId="32" borderId="11" xfId="53" applyNumberFormat="1" applyFont="1" applyFill="1" applyBorder="1" applyAlignment="1">
      <alignment horizontal="center" vertical="center"/>
      <protection/>
    </xf>
    <xf numFmtId="3" fontId="1" fillId="32" borderId="45" xfId="53" applyNumberFormat="1" applyFont="1" applyFill="1" applyBorder="1" applyAlignment="1">
      <alignment horizontal="center" vertical="center"/>
      <protection/>
    </xf>
    <xf numFmtId="176" fontId="1" fillId="34" borderId="25" xfId="53" applyNumberFormat="1" applyFont="1" applyFill="1" applyBorder="1" applyAlignment="1">
      <alignment horizontal="center"/>
      <protection/>
    </xf>
    <xf numFmtId="176" fontId="1" fillId="34" borderId="27" xfId="53" applyNumberFormat="1" applyFont="1" applyFill="1" applyBorder="1" applyAlignment="1">
      <alignment horizontal="center"/>
      <protection/>
    </xf>
    <xf numFmtId="0" fontId="2" fillId="36" borderId="46" xfId="53" applyNumberFormat="1" applyFont="1" applyFill="1" applyBorder="1" applyAlignment="1" applyProtection="1">
      <alignment horizontal="left"/>
      <protection locked="0"/>
    </xf>
    <xf numFmtId="0" fontId="2" fillId="36" borderId="50" xfId="53" applyNumberFormat="1" applyFont="1" applyFill="1" applyBorder="1" applyAlignment="1" applyProtection="1">
      <alignment horizontal="left"/>
      <protection locked="0"/>
    </xf>
    <xf numFmtId="0" fontId="2" fillId="36" borderId="47" xfId="53" applyNumberFormat="1" applyFont="1" applyFill="1" applyBorder="1" applyAlignment="1" applyProtection="1">
      <alignment horizontal="left"/>
      <protection locked="0"/>
    </xf>
    <xf numFmtId="0" fontId="10" fillId="32" borderId="23" xfId="53" applyNumberFormat="1" applyFont="1" applyFill="1" applyBorder="1" applyAlignment="1">
      <alignment horizontal="right" vertical="center"/>
      <protection/>
    </xf>
    <xf numFmtId="0" fontId="2" fillId="36" borderId="25" xfId="53" applyNumberFormat="1" applyFont="1" applyFill="1" applyBorder="1" applyAlignment="1" applyProtection="1">
      <alignment horizontal="center"/>
      <protection locked="0"/>
    </xf>
    <xf numFmtId="0" fontId="2" fillId="36" borderId="27" xfId="53" applyNumberFormat="1" applyFont="1" applyFill="1" applyBorder="1" applyAlignment="1" applyProtection="1">
      <alignment horizontal="center"/>
      <protection locked="0"/>
    </xf>
    <xf numFmtId="0" fontId="2" fillId="36" borderId="42" xfId="53" applyNumberFormat="1" applyFont="1" applyFill="1" applyBorder="1" applyAlignment="1" applyProtection="1">
      <alignment horizontal="left"/>
      <protection locked="0"/>
    </xf>
    <xf numFmtId="0" fontId="2" fillId="36" borderId="19" xfId="53" applyNumberFormat="1" applyFont="1" applyFill="1" applyBorder="1" applyAlignment="1" applyProtection="1">
      <alignment horizontal="left"/>
      <protection locked="0"/>
    </xf>
    <xf numFmtId="0" fontId="2" fillId="36" borderId="13" xfId="53" applyNumberFormat="1" applyFont="1" applyFill="1" applyBorder="1" applyAlignment="1" applyProtection="1">
      <alignment horizontal="left"/>
      <protection locked="0"/>
    </xf>
    <xf numFmtId="3" fontId="2" fillId="32" borderId="48" xfId="53" applyNumberFormat="1" applyFont="1" applyFill="1" applyBorder="1" applyAlignment="1" applyProtection="1">
      <alignment horizontal="center"/>
      <protection locked="0"/>
    </xf>
    <xf numFmtId="3" fontId="2" fillId="32" borderId="49" xfId="53"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7">
    <dxf>
      <font>
        <color rgb="FFFF0000"/>
      </font>
    </dxf>
    <dxf>
      <font>
        <color rgb="FFFF0000"/>
      </font>
    </dxf>
    <dxf>
      <font>
        <color indexed="10"/>
      </font>
      <fill>
        <patternFill>
          <bgColor indexed="13"/>
        </patternFill>
      </fill>
    </dxf>
    <dxf>
      <font>
        <color rgb="FFFF0000"/>
      </font>
    </dxf>
    <dxf>
      <font>
        <color indexed="9"/>
      </font>
    </dxf>
    <dxf>
      <font>
        <color indexed="44"/>
      </font>
    </dxf>
    <dxf>
      <font>
        <color auto="1"/>
      </font>
      <fill>
        <patternFill>
          <bgColor indexed="13"/>
        </patternFill>
      </fill>
    </dxf>
    <dxf>
      <font>
        <color auto="1"/>
      </font>
      <fill>
        <patternFill>
          <bgColor indexed="13"/>
        </patternFill>
      </fill>
    </dxf>
    <dxf>
      <font>
        <color indexed="10"/>
      </font>
      <fill>
        <patternFill>
          <bgColor indexed="13"/>
        </patternFill>
      </fill>
    </dxf>
    <dxf>
      <fill>
        <patternFill>
          <bgColor indexed="13"/>
        </patternFill>
      </fill>
    </dxf>
    <dxf>
      <font>
        <color indexed="10"/>
      </font>
      <fill>
        <patternFill>
          <bgColor indexed="13"/>
        </patternFill>
      </fill>
    </dxf>
    <dxf>
      <font>
        <color indexed="10"/>
      </font>
    </dxf>
    <dxf>
      <font>
        <color indexed="10"/>
      </font>
    </dxf>
    <dxf>
      <font>
        <b/>
        <i val="0"/>
        <color indexed="10"/>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xdr:row>
      <xdr:rowOff>85725</xdr:rowOff>
    </xdr:from>
    <xdr:to>
      <xdr:col>4</xdr:col>
      <xdr:colOff>400050</xdr:colOff>
      <xdr:row>3</xdr:row>
      <xdr:rowOff>152400</xdr:rowOff>
    </xdr:to>
    <xdr:pic>
      <xdr:nvPicPr>
        <xdr:cNvPr id="1" name="Grafik 1"/>
        <xdr:cNvPicPr preferRelativeResize="1">
          <a:picLocks noChangeAspect="1"/>
        </xdr:cNvPicPr>
      </xdr:nvPicPr>
      <xdr:blipFill>
        <a:blip r:embed="rId1"/>
        <a:stretch>
          <a:fillRect/>
        </a:stretch>
      </xdr:blipFill>
      <xdr:spPr>
        <a:xfrm>
          <a:off x="762000" y="295275"/>
          <a:ext cx="2705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9"/>
  <sheetViews>
    <sheetView showZeros="0" tabSelected="1" zoomScalePageLayoutView="0" workbookViewId="0" topLeftCell="A1">
      <selection activeCell="C6" sqref="C6:G6"/>
    </sheetView>
  </sheetViews>
  <sheetFormatPr defaultColWidth="11.57421875" defaultRowHeight="12.75"/>
  <cols>
    <col min="1" max="1" width="3.28125" style="3" customWidth="1"/>
    <col min="2" max="2" width="30.7109375" style="9" customWidth="1"/>
    <col min="3" max="3" width="5.28125" style="6" customWidth="1"/>
    <col min="4" max="12" width="6.7109375" style="6" customWidth="1"/>
    <col min="13" max="13" width="2.7109375" style="6" customWidth="1"/>
    <col min="14" max="14" width="9.7109375" style="6" customWidth="1"/>
    <col min="15" max="15" width="2.7109375" style="6" customWidth="1"/>
    <col min="16" max="16" width="3.7109375" style="1" hidden="1" customWidth="1"/>
    <col min="17" max="17" width="7.28125" style="1" hidden="1" customWidth="1"/>
    <col min="18" max="18" width="11.57421875" style="1" hidden="1" customWidth="1"/>
    <col min="19" max="19" width="13.8515625" style="1" hidden="1" customWidth="1"/>
    <col min="20" max="26" width="11.57421875" style="1" hidden="1" customWidth="1"/>
    <col min="27" max="16384" width="11.57421875" style="1" customWidth="1"/>
  </cols>
  <sheetData>
    <row r="1" spans="2:14" ht="16.5" customHeight="1">
      <c r="B1" s="116">
        <f>Uebersetzung!C2</f>
        <v>2023.1</v>
      </c>
      <c r="N1" s="7" t="str">
        <f>Uebersetzung!D5</f>
        <v>Nachweisformular 2023.1, zu verwenden bis 31. Dezember 2023</v>
      </c>
    </row>
    <row r="2" spans="1:14" s="105" customFormat="1" ht="16.5" customHeight="1">
      <c r="A2" s="103"/>
      <c r="B2" s="104"/>
      <c r="C2" s="111"/>
      <c r="D2" s="111"/>
      <c r="E2" s="111"/>
      <c r="F2" s="111"/>
      <c r="G2" s="167"/>
      <c r="H2" s="168"/>
      <c r="I2" s="168"/>
      <c r="J2" s="168"/>
      <c r="K2" s="168"/>
      <c r="L2" s="112"/>
      <c r="M2" s="112"/>
      <c r="N2" s="113"/>
    </row>
    <row r="3" spans="1:14" s="105" customFormat="1" ht="16.5" customHeight="1">
      <c r="A3" s="103"/>
      <c r="B3" s="106" t="e">
        <f>IF(MUKEN,1,0)</f>
        <v>#NAME?</v>
      </c>
      <c r="C3" s="107"/>
      <c r="D3" s="110" t="e">
        <f>IF(bern,1,0)</f>
        <v>#NAME?</v>
      </c>
      <c r="E3" s="169"/>
      <c r="F3" s="169"/>
      <c r="G3" s="172" t="str">
        <f>Uebersetzung!D6</f>
        <v>Geschosshöhenkorrekturen</v>
      </c>
      <c r="H3" s="173"/>
      <c r="I3" s="173"/>
      <c r="J3" s="173"/>
      <c r="K3" s="173"/>
      <c r="L3" s="173"/>
      <c r="M3" s="173"/>
      <c r="N3" s="174"/>
    </row>
    <row r="4" spans="1:14" s="105" customFormat="1" ht="16.5" customHeight="1">
      <c r="A4" s="103"/>
      <c r="B4" s="108"/>
      <c r="C4" s="109"/>
      <c r="D4" s="109"/>
      <c r="E4" s="109"/>
      <c r="F4" s="109"/>
      <c r="G4" s="170"/>
      <c r="H4" s="171"/>
      <c r="I4" s="171"/>
      <c r="J4" s="171"/>
      <c r="K4" s="171"/>
      <c r="L4" s="114"/>
      <c r="M4" s="114"/>
      <c r="N4" s="115"/>
    </row>
    <row r="5" spans="2:15" ht="21" customHeight="1">
      <c r="B5" s="8" t="str">
        <f>Uebersetzung!D53</f>
        <v>Projektdaten: </v>
      </c>
      <c r="C5" s="5"/>
      <c r="D5" s="5"/>
      <c r="E5" s="5"/>
      <c r="F5" s="5"/>
      <c r="G5" s="5"/>
      <c r="H5" s="5"/>
      <c r="I5" s="5"/>
      <c r="J5" s="5"/>
      <c r="K5" s="5"/>
      <c r="L5" s="5"/>
      <c r="M5" s="5"/>
      <c r="N5" s="5"/>
      <c r="O5" s="5"/>
    </row>
    <row r="6" spans="1:15" ht="21.75" customHeight="1">
      <c r="A6" s="3" t="s">
        <v>42</v>
      </c>
      <c r="B6" s="124" t="str">
        <f>Uebersetzung!D21</f>
        <v>Projektname:</v>
      </c>
      <c r="C6" s="156"/>
      <c r="D6" s="156"/>
      <c r="E6" s="156"/>
      <c r="F6" s="156"/>
      <c r="G6" s="156"/>
      <c r="H6" s="130"/>
      <c r="I6" s="125" t="str">
        <f>Uebersetzung!D22</f>
        <v>Parz.-Nr.:  </v>
      </c>
      <c r="J6" s="156"/>
      <c r="K6" s="156"/>
      <c r="L6" s="157" t="str">
        <f>Uebersetzung!D23</f>
        <v>MOP - Nr.: </v>
      </c>
      <c r="M6" s="157"/>
      <c r="N6" s="68"/>
      <c r="O6" s="5"/>
    </row>
    <row r="7" spans="1:20" ht="21.75" customHeight="1" thickBot="1">
      <c r="A7" s="3" t="s">
        <v>43</v>
      </c>
      <c r="B7" s="126" t="str">
        <f>Uebersetzung!D24</f>
        <v>Gebäudeadresse:</v>
      </c>
      <c r="C7" s="150"/>
      <c r="D7" s="150"/>
      <c r="E7" s="150"/>
      <c r="F7" s="150"/>
      <c r="G7" s="150"/>
      <c r="H7" s="150"/>
      <c r="I7" s="150"/>
      <c r="J7" s="150"/>
      <c r="K7" s="150"/>
      <c r="L7" s="150"/>
      <c r="M7" s="150"/>
      <c r="N7" s="151"/>
      <c r="O7" s="5"/>
      <c r="R7" s="43" t="s">
        <v>37</v>
      </c>
      <c r="S7" s="53">
        <v>3</v>
      </c>
      <c r="T7" s="44" t="s">
        <v>28</v>
      </c>
    </row>
    <row r="8" ht="13.5" thickTop="1">
      <c r="B8" s="6"/>
    </row>
    <row r="9" spans="2:19" ht="18" customHeight="1">
      <c r="B9" s="20" t="str">
        <f>Uebersetzung!D29</f>
        <v>Zone</v>
      </c>
      <c r="C9" s="21"/>
      <c r="D9" s="21"/>
      <c r="E9" s="144">
        <v>1</v>
      </c>
      <c r="F9" s="145"/>
      <c r="G9" s="144">
        <v>2</v>
      </c>
      <c r="H9" s="145"/>
      <c r="I9" s="144">
        <v>3</v>
      </c>
      <c r="J9" s="145"/>
      <c r="K9" s="144">
        <v>4</v>
      </c>
      <c r="L9" s="145"/>
      <c r="M9" s="144" t="str">
        <f>Uebersetzung!D30</f>
        <v>Summe</v>
      </c>
      <c r="N9" s="145"/>
      <c r="R9" s="45" t="s">
        <v>15</v>
      </c>
      <c r="S9" s="56">
        <f>IF(E10="",1,VLOOKUP(E10,X17:Y29,2,FALSE))</f>
        <v>1</v>
      </c>
    </row>
    <row r="10" spans="1:21" ht="21.75" customHeight="1">
      <c r="A10" s="3" t="s">
        <v>44</v>
      </c>
      <c r="B10" s="24" t="str">
        <f>Uebersetzung!D31</f>
        <v>Gebäudekategorie</v>
      </c>
      <c r="C10" s="25"/>
      <c r="D10" s="27"/>
      <c r="E10" s="179"/>
      <c r="F10" s="180"/>
      <c r="G10" s="179" t="s">
        <v>1</v>
      </c>
      <c r="H10" s="180"/>
      <c r="I10" s="179"/>
      <c r="J10" s="180"/>
      <c r="K10" s="179"/>
      <c r="L10" s="180"/>
      <c r="M10" s="28"/>
      <c r="N10" s="22"/>
      <c r="R10" s="46" t="s">
        <v>16</v>
      </c>
      <c r="S10" s="57">
        <f>IF(G10="",1,VLOOKUP(G10,X17:Y29,2,FALSE))</f>
        <v>1</v>
      </c>
      <c r="U10" s="131" t="s">
        <v>178</v>
      </c>
    </row>
    <row r="11" spans="1:21" ht="21.75" customHeight="1">
      <c r="A11" s="3" t="s">
        <v>45</v>
      </c>
      <c r="B11" s="26" t="str">
        <f>Uebersetzung!D20</f>
        <v>Energiebezugsfläche EBF</v>
      </c>
      <c r="C11" s="23" t="s">
        <v>30</v>
      </c>
      <c r="D11" s="133" t="s">
        <v>26</v>
      </c>
      <c r="E11" s="165"/>
      <c r="F11" s="166"/>
      <c r="G11" s="196"/>
      <c r="H11" s="197"/>
      <c r="I11" s="196"/>
      <c r="J11" s="197"/>
      <c r="K11" s="196"/>
      <c r="L11" s="197"/>
      <c r="M11" s="148">
        <f>E11+G11+I11+K11</f>
        <v>0</v>
      </c>
      <c r="N11" s="149"/>
      <c r="R11" s="46" t="s">
        <v>17</v>
      </c>
      <c r="S11" s="57">
        <f>IF(I10="",1,VLOOKUP(I10,X17:Y29,2,FALSE))</f>
        <v>1</v>
      </c>
      <c r="U11" s="132" t="s">
        <v>24</v>
      </c>
    </row>
    <row r="12" spans="1:19" ht="21.75" customHeight="1">
      <c r="A12" s="3" t="s">
        <v>46</v>
      </c>
      <c r="B12" s="29" t="str">
        <f>Uebersetzung!D28</f>
        <v>eff. Heizwärmebedarf</v>
      </c>
      <c r="C12" s="117" t="s">
        <v>25</v>
      </c>
      <c r="D12" s="134" t="s">
        <v>178</v>
      </c>
      <c r="E12" s="191"/>
      <c r="F12" s="192"/>
      <c r="G12" s="177"/>
      <c r="H12" s="178"/>
      <c r="I12" s="177"/>
      <c r="J12" s="178"/>
      <c r="K12" s="177"/>
      <c r="L12" s="178"/>
      <c r="M12" s="146">
        <f>IF(M11&gt;0,(E12*E11+G12*G11+I12*I11+K12*K11)/M11,0)</f>
        <v>0</v>
      </c>
      <c r="N12" s="147"/>
      <c r="O12" s="10"/>
      <c r="R12" s="47" t="s">
        <v>18</v>
      </c>
      <c r="S12" s="58">
        <f>IF(K10="",1,VLOOKUP(K10,X17:Y29,2,FALSE))</f>
        <v>1</v>
      </c>
    </row>
    <row r="13" spans="3:14" ht="13.5" customHeight="1">
      <c r="C13" s="9"/>
      <c r="D13" s="9"/>
      <c r="E13" s="9"/>
      <c r="F13" s="9"/>
      <c r="G13" s="9"/>
      <c r="H13" s="9"/>
      <c r="I13" s="9"/>
      <c r="J13" s="9"/>
      <c r="K13" s="9"/>
      <c r="L13" s="9"/>
      <c r="M13" s="9"/>
      <c r="N13" s="9"/>
    </row>
    <row r="14" spans="2:14" ht="18" customHeight="1">
      <c r="B14" s="32" t="str">
        <f>Uebersetzung!D51</f>
        <v>Teilflächen</v>
      </c>
      <c r="C14" s="21"/>
      <c r="D14" s="41" t="str">
        <f>Uebersetzung!D29</f>
        <v>Zone</v>
      </c>
      <c r="E14" s="144">
        <v>1</v>
      </c>
      <c r="F14" s="145"/>
      <c r="G14" s="144">
        <v>2</v>
      </c>
      <c r="H14" s="145"/>
      <c r="I14" s="144">
        <v>3</v>
      </c>
      <c r="J14" s="145"/>
      <c r="K14" s="144">
        <v>4</v>
      </c>
      <c r="L14" s="145"/>
      <c r="M14" s="144" t="str">
        <f>M9</f>
        <v>Summe</v>
      </c>
      <c r="N14" s="145"/>
    </row>
    <row r="15" spans="2:14" ht="27" customHeight="1">
      <c r="B15" s="42">
        <f>IF(ABS($M$32-$M$11)&gt;2,Uebersetzung!D52,"")</f>
      </c>
      <c r="C15" s="33"/>
      <c r="D15" s="34"/>
      <c r="E15" s="31" t="s">
        <v>30</v>
      </c>
      <c r="F15" s="139" t="str">
        <f>Uebersetzung!D49</f>
        <v>Höhe</v>
      </c>
      <c r="G15" s="31" t="s">
        <v>30</v>
      </c>
      <c r="H15" s="139" t="str">
        <f>F15</f>
        <v>Höhe</v>
      </c>
      <c r="I15" s="31" t="s">
        <v>30</v>
      </c>
      <c r="J15" s="139" t="str">
        <f>F15</f>
        <v>Höhe</v>
      </c>
      <c r="K15" s="31" t="s">
        <v>30</v>
      </c>
      <c r="L15" s="139" t="str">
        <f>F15</f>
        <v>Höhe</v>
      </c>
      <c r="M15" s="160" t="s">
        <v>30</v>
      </c>
      <c r="N15" s="161"/>
    </row>
    <row r="16" spans="2:25" ht="18" customHeight="1">
      <c r="B16" s="35" t="str">
        <f>Uebersetzung!D50</f>
        <v>Bezeichnung der Teilfläche:</v>
      </c>
      <c r="C16" s="36"/>
      <c r="D16" s="37"/>
      <c r="E16" s="38" t="s">
        <v>31</v>
      </c>
      <c r="F16" s="39" t="s">
        <v>32</v>
      </c>
      <c r="G16" s="38" t="s">
        <v>31</v>
      </c>
      <c r="H16" s="39" t="s">
        <v>32</v>
      </c>
      <c r="I16" s="38" t="s">
        <v>31</v>
      </c>
      <c r="J16" s="39" t="s">
        <v>32</v>
      </c>
      <c r="K16" s="38" t="s">
        <v>31</v>
      </c>
      <c r="L16" s="39" t="s">
        <v>32</v>
      </c>
      <c r="M16" s="154" t="s">
        <v>31</v>
      </c>
      <c r="N16" s="155"/>
      <c r="R16" s="48" t="s">
        <v>10</v>
      </c>
      <c r="S16" s="48" t="s">
        <v>11</v>
      </c>
      <c r="T16" s="48" t="s">
        <v>12</v>
      </c>
      <c r="U16" s="48" t="s">
        <v>13</v>
      </c>
      <c r="X16" s="175" t="s">
        <v>0</v>
      </c>
      <c r="Y16" s="176"/>
    </row>
    <row r="17" spans="1:25" ht="21.75" customHeight="1">
      <c r="A17" s="3" t="s">
        <v>47</v>
      </c>
      <c r="B17" s="193"/>
      <c r="C17" s="194"/>
      <c r="D17" s="195"/>
      <c r="E17" s="59"/>
      <c r="F17" s="60"/>
      <c r="G17" s="61"/>
      <c r="H17" s="136"/>
      <c r="I17" s="61"/>
      <c r="J17" s="136"/>
      <c r="K17" s="61"/>
      <c r="L17" s="136"/>
      <c r="M17" s="158">
        <f aca="true" t="shared" si="0" ref="M17:M31">K17+I17+G17+E17</f>
        <v>0</v>
      </c>
      <c r="N17" s="159"/>
      <c r="R17" s="141">
        <f aca="true" t="shared" si="1" ref="R17:R31">IF(Kategorie1&lt;4,E17,IF(F17&lt;=hkorr,E17,E17*F17/hkorr))</f>
        <v>0</v>
      </c>
      <c r="S17" s="141">
        <f aca="true" t="shared" si="2" ref="S17:S31">IF(Kategorie2&lt;4,G17,IF(H17&lt;=hkorr,G17,G17*H17/hkorr))</f>
        <v>0</v>
      </c>
      <c r="T17" s="141">
        <f aca="true" t="shared" si="3" ref="T17:T31">IF(Kategorie3&lt;4,I17,IF(J17&lt;=hkorr,I17,I17*J17/hkorr))</f>
        <v>0</v>
      </c>
      <c r="U17" s="49">
        <f aca="true" t="shared" si="4" ref="U17:U31">IF(Kategorie4&lt;4,K17,IF(L17&lt;=hkorr,K17,K17*L17/hkorr))</f>
        <v>0</v>
      </c>
      <c r="X17" s="118" t="s">
        <v>1</v>
      </c>
      <c r="Y17" s="119">
        <v>1</v>
      </c>
    </row>
    <row r="18" spans="1:25" ht="21.75" customHeight="1">
      <c r="A18" s="3" t="s">
        <v>48</v>
      </c>
      <c r="B18" s="162"/>
      <c r="C18" s="163"/>
      <c r="D18" s="164"/>
      <c r="E18" s="62"/>
      <c r="F18" s="63"/>
      <c r="G18" s="64"/>
      <c r="H18" s="137"/>
      <c r="I18" s="64"/>
      <c r="J18" s="137"/>
      <c r="K18" s="64"/>
      <c r="L18" s="137"/>
      <c r="M18" s="148">
        <f t="shared" si="0"/>
        <v>0</v>
      </c>
      <c r="N18" s="149"/>
      <c r="R18" s="142">
        <f t="shared" si="1"/>
        <v>0</v>
      </c>
      <c r="S18" s="142">
        <f t="shared" si="2"/>
        <v>0</v>
      </c>
      <c r="T18" s="142">
        <f t="shared" si="3"/>
        <v>0</v>
      </c>
      <c r="U18" s="50">
        <f t="shared" si="4"/>
        <v>0</v>
      </c>
      <c r="X18" s="120" t="str">
        <f>Uebersetzung!D7</f>
        <v>MFH</v>
      </c>
      <c r="Y18" s="121">
        <v>2</v>
      </c>
    </row>
    <row r="19" spans="1:25" ht="21.75" customHeight="1">
      <c r="A19" s="3" t="s">
        <v>49</v>
      </c>
      <c r="B19" s="162"/>
      <c r="C19" s="163"/>
      <c r="D19" s="164"/>
      <c r="E19" s="62"/>
      <c r="F19" s="63"/>
      <c r="G19" s="64"/>
      <c r="H19" s="137"/>
      <c r="I19" s="64"/>
      <c r="J19" s="137"/>
      <c r="K19" s="64"/>
      <c r="L19" s="137"/>
      <c r="M19" s="148">
        <f t="shared" si="0"/>
        <v>0</v>
      </c>
      <c r="N19" s="149"/>
      <c r="R19" s="142">
        <f t="shared" si="1"/>
        <v>0</v>
      </c>
      <c r="S19" s="142">
        <f t="shared" si="2"/>
        <v>0</v>
      </c>
      <c r="T19" s="142">
        <f t="shared" si="3"/>
        <v>0</v>
      </c>
      <c r="U19" s="50">
        <f t="shared" si="4"/>
        <v>0</v>
      </c>
      <c r="X19" s="120" t="str">
        <f>Uebersetzung!D8</f>
        <v>EFH</v>
      </c>
      <c r="Y19" s="121">
        <v>3</v>
      </c>
    </row>
    <row r="20" spans="1:25" ht="21.75" customHeight="1">
      <c r="A20" s="3" t="s">
        <v>50</v>
      </c>
      <c r="B20" s="162"/>
      <c r="C20" s="163"/>
      <c r="D20" s="164"/>
      <c r="E20" s="62"/>
      <c r="F20" s="63"/>
      <c r="G20" s="64"/>
      <c r="H20" s="137"/>
      <c r="I20" s="64"/>
      <c r="J20" s="137"/>
      <c r="K20" s="64"/>
      <c r="L20" s="137"/>
      <c r="M20" s="148">
        <f t="shared" si="0"/>
        <v>0</v>
      </c>
      <c r="N20" s="149"/>
      <c r="R20" s="142">
        <f t="shared" si="1"/>
        <v>0</v>
      </c>
      <c r="S20" s="142">
        <f t="shared" si="2"/>
        <v>0</v>
      </c>
      <c r="T20" s="142">
        <f t="shared" si="3"/>
        <v>0</v>
      </c>
      <c r="U20" s="50">
        <f t="shared" si="4"/>
        <v>0</v>
      </c>
      <c r="X20" s="120" t="str">
        <f>Uebersetzung!D9</f>
        <v>Verwaltung</v>
      </c>
      <c r="Y20" s="121">
        <v>4</v>
      </c>
    </row>
    <row r="21" spans="1:25" ht="21.75" customHeight="1">
      <c r="A21" s="3" t="s">
        <v>51</v>
      </c>
      <c r="B21" s="162"/>
      <c r="C21" s="163"/>
      <c r="D21" s="164"/>
      <c r="E21" s="62"/>
      <c r="F21" s="63"/>
      <c r="G21" s="64"/>
      <c r="H21" s="137"/>
      <c r="I21" s="64"/>
      <c r="J21" s="137"/>
      <c r="K21" s="64"/>
      <c r="L21" s="137"/>
      <c r="M21" s="148">
        <f t="shared" si="0"/>
        <v>0</v>
      </c>
      <c r="N21" s="149"/>
      <c r="R21" s="142">
        <f t="shared" si="1"/>
        <v>0</v>
      </c>
      <c r="S21" s="142">
        <f t="shared" si="2"/>
        <v>0</v>
      </c>
      <c r="T21" s="142">
        <f t="shared" si="3"/>
        <v>0</v>
      </c>
      <c r="U21" s="50">
        <f t="shared" si="4"/>
        <v>0</v>
      </c>
      <c r="X21" s="120" t="str">
        <f>Uebersetzung!D10</f>
        <v>Schule</v>
      </c>
      <c r="Y21" s="121">
        <v>5</v>
      </c>
    </row>
    <row r="22" spans="1:25" ht="21.75" customHeight="1">
      <c r="A22" s="3" t="s">
        <v>52</v>
      </c>
      <c r="B22" s="162"/>
      <c r="C22" s="163"/>
      <c r="D22" s="164"/>
      <c r="E22" s="62"/>
      <c r="F22" s="63"/>
      <c r="G22" s="64"/>
      <c r="H22" s="137"/>
      <c r="I22" s="64"/>
      <c r="J22" s="137"/>
      <c r="K22" s="64"/>
      <c r="L22" s="137"/>
      <c r="M22" s="148">
        <f t="shared" si="0"/>
        <v>0</v>
      </c>
      <c r="N22" s="149"/>
      <c r="R22" s="142">
        <f t="shared" si="1"/>
        <v>0</v>
      </c>
      <c r="S22" s="142">
        <f t="shared" si="2"/>
        <v>0</v>
      </c>
      <c r="T22" s="142">
        <f t="shared" si="3"/>
        <v>0</v>
      </c>
      <c r="U22" s="50">
        <f t="shared" si="4"/>
        <v>0</v>
      </c>
      <c r="X22" s="120" t="str">
        <f>Uebersetzung!D11</f>
        <v>Verkauf</v>
      </c>
      <c r="Y22" s="121">
        <v>6</v>
      </c>
    </row>
    <row r="23" spans="1:25" ht="21.75" customHeight="1">
      <c r="A23" s="3" t="s">
        <v>53</v>
      </c>
      <c r="B23" s="162"/>
      <c r="C23" s="163"/>
      <c r="D23" s="164"/>
      <c r="E23" s="62"/>
      <c r="F23" s="63"/>
      <c r="G23" s="64"/>
      <c r="H23" s="137"/>
      <c r="I23" s="64"/>
      <c r="J23" s="137"/>
      <c r="K23" s="64"/>
      <c r="L23" s="137"/>
      <c r="M23" s="148">
        <f t="shared" si="0"/>
        <v>0</v>
      </c>
      <c r="N23" s="149"/>
      <c r="R23" s="142">
        <f t="shared" si="1"/>
        <v>0</v>
      </c>
      <c r="S23" s="142">
        <f t="shared" si="2"/>
        <v>0</v>
      </c>
      <c r="T23" s="142">
        <f t="shared" si="3"/>
        <v>0</v>
      </c>
      <c r="U23" s="50">
        <f t="shared" si="4"/>
        <v>0</v>
      </c>
      <c r="X23" s="120" t="str">
        <f>Uebersetzung!D12</f>
        <v>Restaurant</v>
      </c>
      <c r="Y23" s="121">
        <v>7</v>
      </c>
    </row>
    <row r="24" spans="1:25" ht="21.75" customHeight="1">
      <c r="A24" s="3" t="s">
        <v>54</v>
      </c>
      <c r="B24" s="162"/>
      <c r="C24" s="163"/>
      <c r="D24" s="164"/>
      <c r="E24" s="62"/>
      <c r="F24" s="63"/>
      <c r="G24" s="64"/>
      <c r="H24" s="137"/>
      <c r="I24" s="64"/>
      <c r="J24" s="137"/>
      <c r="K24" s="64"/>
      <c r="L24" s="137"/>
      <c r="M24" s="148">
        <f t="shared" si="0"/>
        <v>0</v>
      </c>
      <c r="N24" s="149"/>
      <c r="R24" s="142">
        <f t="shared" si="1"/>
        <v>0</v>
      </c>
      <c r="S24" s="142">
        <f t="shared" si="2"/>
        <v>0</v>
      </c>
      <c r="T24" s="142">
        <f t="shared" si="3"/>
        <v>0</v>
      </c>
      <c r="U24" s="50">
        <f t="shared" si="4"/>
        <v>0</v>
      </c>
      <c r="X24" s="120" t="str">
        <f>Uebersetzung!D13</f>
        <v>Vers.-Lokal</v>
      </c>
      <c r="Y24" s="121">
        <v>8</v>
      </c>
    </row>
    <row r="25" spans="1:25" ht="21.75" customHeight="1">
      <c r="A25" s="3" t="s">
        <v>55</v>
      </c>
      <c r="B25" s="162"/>
      <c r="C25" s="163"/>
      <c r="D25" s="164"/>
      <c r="E25" s="62"/>
      <c r="F25" s="63"/>
      <c r="G25" s="64"/>
      <c r="H25" s="137"/>
      <c r="I25" s="64"/>
      <c r="J25" s="137"/>
      <c r="K25" s="64"/>
      <c r="L25" s="137"/>
      <c r="M25" s="148">
        <f t="shared" si="0"/>
        <v>0</v>
      </c>
      <c r="N25" s="149"/>
      <c r="R25" s="142">
        <f t="shared" si="1"/>
        <v>0</v>
      </c>
      <c r="S25" s="142">
        <f t="shared" si="2"/>
        <v>0</v>
      </c>
      <c r="T25" s="142">
        <f t="shared" si="3"/>
        <v>0</v>
      </c>
      <c r="U25" s="50">
        <f t="shared" si="4"/>
        <v>0</v>
      </c>
      <c r="X25" s="120" t="str">
        <f>Uebersetzung!D14</f>
        <v>Spitäler</v>
      </c>
      <c r="Y25" s="121">
        <v>9</v>
      </c>
    </row>
    <row r="26" spans="1:25" ht="21.75" customHeight="1">
      <c r="A26" s="3" t="s">
        <v>56</v>
      </c>
      <c r="B26" s="162"/>
      <c r="C26" s="163"/>
      <c r="D26" s="164"/>
      <c r="E26" s="62"/>
      <c r="F26" s="63"/>
      <c r="G26" s="64"/>
      <c r="H26" s="137"/>
      <c r="I26" s="64"/>
      <c r="J26" s="137"/>
      <c r="K26" s="64"/>
      <c r="L26" s="137"/>
      <c r="M26" s="148">
        <f t="shared" si="0"/>
        <v>0</v>
      </c>
      <c r="N26" s="149"/>
      <c r="R26" s="142">
        <f t="shared" si="1"/>
        <v>0</v>
      </c>
      <c r="S26" s="142">
        <f t="shared" si="2"/>
        <v>0</v>
      </c>
      <c r="T26" s="142">
        <f t="shared" si="3"/>
        <v>0</v>
      </c>
      <c r="U26" s="50">
        <f t="shared" si="4"/>
        <v>0</v>
      </c>
      <c r="X26" s="120" t="str">
        <f>Uebersetzung!D15</f>
        <v>Industrie</v>
      </c>
      <c r="Y26" s="121">
        <v>10</v>
      </c>
    </row>
    <row r="27" spans="1:25" ht="21.75" customHeight="1">
      <c r="A27" s="3" t="s">
        <v>57</v>
      </c>
      <c r="B27" s="162"/>
      <c r="C27" s="163"/>
      <c r="D27" s="164"/>
      <c r="E27" s="62"/>
      <c r="F27" s="63"/>
      <c r="G27" s="64"/>
      <c r="H27" s="137"/>
      <c r="I27" s="64"/>
      <c r="J27" s="137"/>
      <c r="K27" s="64"/>
      <c r="L27" s="137"/>
      <c r="M27" s="148">
        <f t="shared" si="0"/>
        <v>0</v>
      </c>
      <c r="N27" s="149"/>
      <c r="R27" s="142">
        <f t="shared" si="1"/>
        <v>0</v>
      </c>
      <c r="S27" s="142">
        <f t="shared" si="2"/>
        <v>0</v>
      </c>
      <c r="T27" s="142">
        <f t="shared" si="3"/>
        <v>0</v>
      </c>
      <c r="U27" s="50">
        <f t="shared" si="4"/>
        <v>0</v>
      </c>
      <c r="X27" s="120" t="str">
        <f>Uebersetzung!D16</f>
        <v>Lager</v>
      </c>
      <c r="Y27" s="121">
        <v>11</v>
      </c>
    </row>
    <row r="28" spans="1:25" ht="21.75" customHeight="1">
      <c r="A28" s="3" t="s">
        <v>58</v>
      </c>
      <c r="B28" s="162"/>
      <c r="C28" s="163"/>
      <c r="D28" s="164"/>
      <c r="E28" s="62"/>
      <c r="F28" s="63"/>
      <c r="G28" s="64"/>
      <c r="H28" s="137"/>
      <c r="I28" s="64"/>
      <c r="J28" s="137"/>
      <c r="K28" s="64"/>
      <c r="L28" s="137"/>
      <c r="M28" s="148">
        <f t="shared" si="0"/>
        <v>0</v>
      </c>
      <c r="N28" s="149"/>
      <c r="R28" s="142">
        <f t="shared" si="1"/>
        <v>0</v>
      </c>
      <c r="S28" s="142">
        <f t="shared" si="2"/>
        <v>0</v>
      </c>
      <c r="T28" s="142">
        <f t="shared" si="3"/>
        <v>0</v>
      </c>
      <c r="U28" s="50">
        <f t="shared" si="4"/>
        <v>0</v>
      </c>
      <c r="X28" s="120" t="str">
        <f>Uebersetzung!D17</f>
        <v>Sportbau</v>
      </c>
      <c r="Y28" s="121">
        <v>12</v>
      </c>
    </row>
    <row r="29" spans="1:25" ht="21.75" customHeight="1">
      <c r="A29" s="3" t="s">
        <v>59</v>
      </c>
      <c r="B29" s="162"/>
      <c r="C29" s="163"/>
      <c r="D29" s="164"/>
      <c r="E29" s="62"/>
      <c r="F29" s="63"/>
      <c r="G29" s="64"/>
      <c r="H29" s="137"/>
      <c r="I29" s="64"/>
      <c r="J29" s="137"/>
      <c r="K29" s="64"/>
      <c r="L29" s="137"/>
      <c r="M29" s="148">
        <f t="shared" si="0"/>
        <v>0</v>
      </c>
      <c r="N29" s="149"/>
      <c r="R29" s="142">
        <f t="shared" si="1"/>
        <v>0</v>
      </c>
      <c r="S29" s="142">
        <f t="shared" si="2"/>
        <v>0</v>
      </c>
      <c r="T29" s="142">
        <f t="shared" si="3"/>
        <v>0</v>
      </c>
      <c r="U29" s="50">
        <f t="shared" si="4"/>
        <v>0</v>
      </c>
      <c r="X29" s="122" t="str">
        <f>Uebersetzung!D18</f>
        <v>Hallenbad</v>
      </c>
      <c r="Y29" s="123">
        <v>13</v>
      </c>
    </row>
    <row r="30" spans="1:21" ht="21.75" customHeight="1">
      <c r="A30" s="3" t="s">
        <v>60</v>
      </c>
      <c r="B30" s="162"/>
      <c r="C30" s="163"/>
      <c r="D30" s="164"/>
      <c r="E30" s="62"/>
      <c r="F30" s="63"/>
      <c r="G30" s="64"/>
      <c r="H30" s="137"/>
      <c r="I30" s="64"/>
      <c r="J30" s="137"/>
      <c r="K30" s="64"/>
      <c r="L30" s="137"/>
      <c r="M30" s="148">
        <f t="shared" si="0"/>
        <v>0</v>
      </c>
      <c r="N30" s="149"/>
      <c r="R30" s="142">
        <f t="shared" si="1"/>
        <v>0</v>
      </c>
      <c r="S30" s="142">
        <f t="shared" si="2"/>
        <v>0</v>
      </c>
      <c r="T30" s="142">
        <f t="shared" si="3"/>
        <v>0</v>
      </c>
      <c r="U30" s="50">
        <f t="shared" si="4"/>
        <v>0</v>
      </c>
    </row>
    <row r="31" spans="1:21" ht="21.75" customHeight="1">
      <c r="A31" s="3" t="s">
        <v>61</v>
      </c>
      <c r="B31" s="187"/>
      <c r="C31" s="188"/>
      <c r="D31" s="189"/>
      <c r="E31" s="65"/>
      <c r="F31" s="66"/>
      <c r="G31" s="67"/>
      <c r="H31" s="138"/>
      <c r="I31" s="67"/>
      <c r="J31" s="138"/>
      <c r="K31" s="67"/>
      <c r="L31" s="138"/>
      <c r="M31" s="152">
        <f t="shared" si="0"/>
        <v>0</v>
      </c>
      <c r="N31" s="153"/>
      <c r="R31" s="143">
        <f t="shared" si="1"/>
        <v>0</v>
      </c>
      <c r="S31" s="143">
        <f t="shared" si="2"/>
        <v>0</v>
      </c>
      <c r="T31" s="143">
        <f t="shared" si="3"/>
        <v>0</v>
      </c>
      <c r="U31" s="51">
        <f t="shared" si="4"/>
        <v>0</v>
      </c>
    </row>
    <row r="32" spans="1:22" ht="21.75" customHeight="1" thickBot="1">
      <c r="A32" s="3" t="s">
        <v>62</v>
      </c>
      <c r="B32" s="190" t="str">
        <f>Uebersetzung!D46</f>
        <v>Kontrollsumme:   </v>
      </c>
      <c r="C32" s="190"/>
      <c r="D32" s="190"/>
      <c r="E32" s="129">
        <f>SUM(E17:E31)</f>
        <v>0</v>
      </c>
      <c r="F32" s="14"/>
      <c r="G32" s="129">
        <f>SUM(G17:G31)</f>
        <v>0</v>
      </c>
      <c r="H32" s="14"/>
      <c r="I32" s="129">
        <f>SUM(I17:I31)</f>
        <v>0</v>
      </c>
      <c r="J32" s="14"/>
      <c r="K32" s="129">
        <f>SUM(K17:K31)</f>
        <v>0</v>
      </c>
      <c r="L32" s="40" t="str">
        <f>Uebersetzung!D47</f>
        <v>total:</v>
      </c>
      <c r="M32" s="183">
        <f>E32+G32+I32+K32</f>
        <v>0</v>
      </c>
      <c r="N32" s="184"/>
      <c r="O32" s="5"/>
      <c r="Q32" s="52" t="s">
        <v>38</v>
      </c>
      <c r="R32" s="140">
        <f>SUM(R17:R31)</f>
        <v>0</v>
      </c>
      <c r="S32" s="140">
        <f>SUM(S17:S31)</f>
        <v>0</v>
      </c>
      <c r="T32" s="140">
        <f>SUM(T17:T31)</f>
        <v>0</v>
      </c>
      <c r="U32" s="140">
        <f>SUM(U17:U31)</f>
        <v>0</v>
      </c>
      <c r="V32" s="54">
        <f>SUM(R32:U32)</f>
        <v>0</v>
      </c>
    </row>
    <row r="33" spans="2:13" ht="13.5" thickTop="1">
      <c r="B33" s="11"/>
      <c r="C33" s="12"/>
      <c r="D33" s="12"/>
      <c r="E33" s="13"/>
      <c r="F33" s="13"/>
      <c r="G33" s="13"/>
      <c r="H33" s="13"/>
      <c r="I33" s="13"/>
      <c r="J33" s="13"/>
      <c r="K33" s="13"/>
      <c r="L33" s="13"/>
      <c r="M33" s="13"/>
    </row>
    <row r="34" spans="2:13" ht="12.75">
      <c r="B34" s="14"/>
      <c r="C34" s="15"/>
      <c r="D34" s="15"/>
      <c r="E34" s="16"/>
      <c r="F34" s="16"/>
      <c r="G34" s="16"/>
      <c r="H34" s="16"/>
      <c r="I34" s="16"/>
      <c r="J34" s="16"/>
      <c r="K34" s="16"/>
      <c r="L34" s="16"/>
      <c r="M34" s="16"/>
    </row>
    <row r="35" spans="2:15" ht="18" customHeight="1">
      <c r="B35" s="20" t="str">
        <f>Uebersetzung!D29</f>
        <v>Zone</v>
      </c>
      <c r="C35" s="21"/>
      <c r="D35" s="21"/>
      <c r="E35" s="144">
        <v>1</v>
      </c>
      <c r="F35" s="145"/>
      <c r="G35" s="144">
        <v>2</v>
      </c>
      <c r="H35" s="145"/>
      <c r="I35" s="144">
        <v>3</v>
      </c>
      <c r="J35" s="145"/>
      <c r="K35" s="144">
        <v>4</v>
      </c>
      <c r="L35" s="145"/>
      <c r="M35" s="144" t="str">
        <f>Uebersetzung!D48</f>
        <v>Total:</v>
      </c>
      <c r="N35" s="145"/>
      <c r="O35" s="5"/>
    </row>
    <row r="36" spans="1:15" ht="18" customHeight="1">
      <c r="A36" s="3" t="s">
        <v>63</v>
      </c>
      <c r="B36" s="29" t="str">
        <f>Uebersetzung!D27</f>
        <v>korr. Heizwärmebedarf</v>
      </c>
      <c r="C36" s="30" t="s">
        <v>36</v>
      </c>
      <c r="D36" s="135" t="str">
        <f>D12</f>
        <v>kWh/m2</v>
      </c>
      <c r="E36" s="185">
        <f>IF(R32&gt;0,E12*E11/R32,"")</f>
      </c>
      <c r="F36" s="186"/>
      <c r="G36" s="185">
        <f>IF(S32&gt;0,G12*G11/S32,"")</f>
      </c>
      <c r="H36" s="186"/>
      <c r="I36" s="185">
        <f>IF(T32&gt;0,I12*I11/T32,"")</f>
      </c>
      <c r="J36" s="186"/>
      <c r="K36" s="185">
        <f>IF(U32&gt;0,K12*K11/U32,"")</f>
      </c>
      <c r="L36" s="186"/>
      <c r="M36" s="181">
        <f>IF(V32&gt;0,M12*M11/V32,"")</f>
      </c>
      <c r="N36" s="182"/>
      <c r="O36" s="2"/>
    </row>
    <row r="37" ht="18" customHeight="1"/>
    <row r="38" ht="8.25" customHeight="1"/>
    <row r="39" spans="2:14" ht="18" customHeight="1">
      <c r="B39" s="127" t="str">
        <f>Uebersetzung!D38</f>
        <v>Kurzanleitung:</v>
      </c>
      <c r="C39" s="4"/>
      <c r="D39" s="4"/>
      <c r="E39" s="4"/>
      <c r="F39" s="4"/>
      <c r="G39" s="4"/>
      <c r="H39" s="4"/>
      <c r="I39" s="4"/>
      <c r="J39" s="4"/>
      <c r="K39" s="4"/>
      <c r="L39" s="4"/>
      <c r="M39" s="4"/>
      <c r="N39" s="55"/>
    </row>
    <row r="40" spans="2:14" ht="18" customHeight="1">
      <c r="B40" s="128" t="str">
        <f>Uebersetzung!D39</f>
        <v>Der effektive Heizwärmebedarf Qh,eff darf für den MINERGIE®-Nachweis mit der Geschosshöhe auf 3m Standardraumhöhe  </v>
      </c>
      <c r="C40" s="4"/>
      <c r="D40" s="4"/>
      <c r="E40" s="4"/>
      <c r="F40" s="4"/>
      <c r="G40" s="4"/>
      <c r="H40" s="4"/>
      <c r="I40" s="4"/>
      <c r="J40" s="4"/>
      <c r="K40" s="4"/>
      <c r="L40" s="4"/>
      <c r="M40" s="4"/>
      <c r="N40" s="55"/>
    </row>
    <row r="41" spans="1:14" ht="18" customHeight="1">
      <c r="A41" s="17"/>
      <c r="B41" s="128" t="str">
        <f>Uebersetzung!D40</f>
        <v>korrigiert werden, sofern dies nicht bereits im Energienachweisprogramm SIA 380/1:2009 geschehen ist. Dabei ist eine Korrektur mit </v>
      </c>
      <c r="C41" s="4"/>
      <c r="D41" s="4"/>
      <c r="E41" s="4"/>
      <c r="F41" s="4"/>
      <c r="G41" s="4"/>
      <c r="H41" s="4"/>
      <c r="I41" s="4"/>
      <c r="J41" s="4"/>
      <c r="K41" s="4"/>
      <c r="L41" s="4"/>
      <c r="M41" s="4"/>
      <c r="N41" s="55"/>
    </row>
    <row r="42" spans="1:14" ht="18" customHeight="1">
      <c r="A42" s="18"/>
      <c r="B42" s="128" t="str">
        <f>Uebersetzung!D41</f>
        <v>der mittleren Geschosshöhe unzulässig, es ist jede Teilfläche mit der entsprechenden Geschosshöhe einzeln einzugeben.</v>
      </c>
      <c r="C42" s="4"/>
      <c r="D42" s="4"/>
      <c r="E42" s="4"/>
      <c r="F42" s="4"/>
      <c r="G42" s="4"/>
      <c r="H42" s="4"/>
      <c r="I42" s="4"/>
      <c r="J42" s="4"/>
      <c r="K42" s="4"/>
      <c r="L42" s="4"/>
      <c r="M42" s="4"/>
      <c r="N42" s="55"/>
    </row>
    <row r="43" spans="1:14" ht="18" customHeight="1">
      <c r="A43" s="18"/>
      <c r="B43" s="128" t="str">
        <f>Uebersetzung!D42</f>
        <v>Der korrigierte Heizwärmebedarf Qh,korr dieses Berechnungsblattes ist im MINERGIE®-Nachweis als effektiver Heizwärmebedarf </v>
      </c>
      <c r="C43" s="4"/>
      <c r="D43" s="4"/>
      <c r="E43" s="4"/>
      <c r="F43" s="4"/>
      <c r="G43" s="4"/>
      <c r="H43" s="4"/>
      <c r="I43" s="4"/>
      <c r="J43" s="4"/>
      <c r="K43" s="4"/>
      <c r="L43" s="4"/>
      <c r="M43" s="4"/>
      <c r="N43" s="4"/>
    </row>
    <row r="44" spans="1:3" ht="18" customHeight="1">
      <c r="A44" s="18"/>
      <c r="B44" s="128" t="str">
        <f>Uebersetzung!D43</f>
        <v>Qh,eff zonenweise einzusetzen.</v>
      </c>
      <c r="C44" s="19"/>
    </row>
    <row r="45" spans="1:2" ht="18" customHeight="1">
      <c r="A45" s="18"/>
      <c r="B45" s="128" t="str">
        <f>Uebersetzung!D44</f>
        <v> </v>
      </c>
    </row>
    <row r="46" ht="18" customHeight="1">
      <c r="B46" s="127" t="str">
        <f>Uebersetzung!D45</f>
        <v>Die Benützung dieses Berechnungsblattes ist freiwilig.</v>
      </c>
    </row>
    <row r="49" spans="2:15" ht="12.75">
      <c r="B49" s="6"/>
      <c r="C49" s="9"/>
      <c r="O49" s="13"/>
    </row>
    <row r="50" spans="2:15" ht="12.75">
      <c r="B50" s="6"/>
      <c r="C50" s="9"/>
      <c r="O50" s="16"/>
    </row>
    <row r="51" ht="12.75">
      <c r="O51" s="16"/>
    </row>
    <row r="52" ht="12.75">
      <c r="O52" s="16"/>
    </row>
    <row r="53" ht="12.75">
      <c r="O53" s="16"/>
    </row>
    <row r="54" spans="2:3" ht="12.75">
      <c r="B54" s="6"/>
      <c r="C54" s="9"/>
    </row>
    <row r="56" spans="2:3" ht="12.75">
      <c r="B56" s="6"/>
      <c r="C56" s="9"/>
    </row>
    <row r="57" spans="2:3" ht="12.75">
      <c r="B57" s="6"/>
      <c r="C57" s="9"/>
    </row>
    <row r="58" spans="2:3" ht="12.75">
      <c r="B58" s="6"/>
      <c r="C58" s="9"/>
    </row>
    <row r="59" spans="2:3" ht="12.75">
      <c r="B59" s="6"/>
      <c r="C59" s="9"/>
    </row>
    <row r="62" spans="2:3" ht="12.75">
      <c r="B62" s="6"/>
      <c r="C62" s="9"/>
    </row>
    <row r="63" spans="2:3" ht="12.75">
      <c r="B63" s="6"/>
      <c r="C63" s="9"/>
    </row>
    <row r="65" spans="2:3" ht="12.75">
      <c r="B65" s="6"/>
      <c r="C65" s="9"/>
    </row>
    <row r="66" spans="2:3" ht="12.75">
      <c r="B66" s="6"/>
      <c r="C66" s="9"/>
    </row>
    <row r="67" spans="2:3" ht="12.75">
      <c r="B67" s="6"/>
      <c r="C67" s="9"/>
    </row>
    <row r="70" spans="2:3" ht="12.75">
      <c r="B70" s="6"/>
      <c r="C70" s="9"/>
    </row>
    <row r="72" spans="2:3" ht="12.75">
      <c r="B72" s="6"/>
      <c r="C72" s="9"/>
    </row>
    <row r="73" ht="12.75">
      <c r="C73" s="9"/>
    </row>
    <row r="75" spans="2:3" ht="12.75">
      <c r="B75" s="6"/>
      <c r="C75" s="9"/>
    </row>
    <row r="76" ht="12.75">
      <c r="C76" s="9"/>
    </row>
    <row r="78" spans="2:3" ht="12.75">
      <c r="B78" s="6"/>
      <c r="C78" s="9"/>
    </row>
    <row r="79" ht="12.75">
      <c r="C79" s="9"/>
    </row>
  </sheetData>
  <sheetProtection password="FF28" sheet="1"/>
  <mergeCells count="77">
    <mergeCell ref="K10:L10"/>
    <mergeCell ref="G9:H9"/>
    <mergeCell ref="I14:J14"/>
    <mergeCell ref="K14:L14"/>
    <mergeCell ref="G11:H11"/>
    <mergeCell ref="G10:H10"/>
    <mergeCell ref="I9:J9"/>
    <mergeCell ref="K9:L9"/>
    <mergeCell ref="I11:J11"/>
    <mergeCell ref="K11:L11"/>
    <mergeCell ref="I10:J10"/>
    <mergeCell ref="B21:D21"/>
    <mergeCell ref="B22:D22"/>
    <mergeCell ref="B23:D23"/>
    <mergeCell ref="B24:D24"/>
    <mergeCell ref="E12:F12"/>
    <mergeCell ref="G12:H12"/>
    <mergeCell ref="B17:D17"/>
    <mergeCell ref="B18:D18"/>
    <mergeCell ref="E14:F14"/>
    <mergeCell ref="G14:H14"/>
    <mergeCell ref="B31:D31"/>
    <mergeCell ref="B32:D32"/>
    <mergeCell ref="B25:D25"/>
    <mergeCell ref="B26:D26"/>
    <mergeCell ref="B27:D27"/>
    <mergeCell ref="B28:D28"/>
    <mergeCell ref="B29:D29"/>
    <mergeCell ref="B30:D30"/>
    <mergeCell ref="M36:N36"/>
    <mergeCell ref="M32:N32"/>
    <mergeCell ref="E35:F35"/>
    <mergeCell ref="G35:H35"/>
    <mergeCell ref="I35:J35"/>
    <mergeCell ref="K35:L35"/>
    <mergeCell ref="E36:F36"/>
    <mergeCell ref="G36:H36"/>
    <mergeCell ref="I36:J36"/>
    <mergeCell ref="K36:L36"/>
    <mergeCell ref="G2:K2"/>
    <mergeCell ref="E3:F3"/>
    <mergeCell ref="G4:K4"/>
    <mergeCell ref="G3:N3"/>
    <mergeCell ref="X16:Y16"/>
    <mergeCell ref="J6:K6"/>
    <mergeCell ref="I12:J12"/>
    <mergeCell ref="K12:L12"/>
    <mergeCell ref="E10:F10"/>
    <mergeCell ref="E9:F9"/>
    <mergeCell ref="C6:G6"/>
    <mergeCell ref="L6:M6"/>
    <mergeCell ref="M17:N17"/>
    <mergeCell ref="M18:N18"/>
    <mergeCell ref="M19:N19"/>
    <mergeCell ref="M20:N20"/>
    <mergeCell ref="M15:N15"/>
    <mergeCell ref="B19:D19"/>
    <mergeCell ref="B20:D20"/>
    <mergeCell ref="E11:F11"/>
    <mergeCell ref="M31:N31"/>
    <mergeCell ref="M16:N16"/>
    <mergeCell ref="M21:N21"/>
    <mergeCell ref="M22:N22"/>
    <mergeCell ref="M23:N23"/>
    <mergeCell ref="M24:N24"/>
    <mergeCell ref="M25:N25"/>
    <mergeCell ref="M26:N26"/>
    <mergeCell ref="M35:N35"/>
    <mergeCell ref="M12:N12"/>
    <mergeCell ref="M11:N11"/>
    <mergeCell ref="M9:N9"/>
    <mergeCell ref="M14:N14"/>
    <mergeCell ref="C7:N7"/>
    <mergeCell ref="M27:N27"/>
    <mergeCell ref="M28:N28"/>
    <mergeCell ref="M29:N29"/>
    <mergeCell ref="M30:N30"/>
  </mergeCells>
  <conditionalFormatting sqref="G12 G17:H31">
    <cfRule type="expression" priority="5" dxfId="2" stopIfTrue="1">
      <formula>Kategorie2&gt;1</formula>
    </cfRule>
  </conditionalFormatting>
  <conditionalFormatting sqref="I17:J31 I12">
    <cfRule type="expression" priority="6" dxfId="2" stopIfTrue="1">
      <formula>Kategorie3&gt;1</formula>
    </cfRule>
  </conditionalFormatting>
  <conditionalFormatting sqref="K17:L31 K12">
    <cfRule type="expression" priority="7" dxfId="2" stopIfTrue="1">
      <formula>Kategorie4&gt;1</formula>
    </cfRule>
  </conditionalFormatting>
  <conditionalFormatting sqref="M11 M32:N32">
    <cfRule type="expression" priority="8" dxfId="13" stopIfTrue="1">
      <formula>ABS($M$32-$M$11)&gt;2</formula>
    </cfRule>
  </conditionalFormatting>
  <conditionalFormatting sqref="E32 E11">
    <cfRule type="expression" priority="9" dxfId="11" stopIfTrue="1">
      <formula>ABS($E$11-$E$32)&gt;0.2</formula>
    </cfRule>
  </conditionalFormatting>
  <conditionalFormatting sqref="E11">
    <cfRule type="expression" priority="10" dxfId="11" stopIfTrue="1">
      <formula>ABS(E32-E11)&gt;2</formula>
    </cfRule>
  </conditionalFormatting>
  <conditionalFormatting sqref="K11:L11">
    <cfRule type="expression" priority="11" dxfId="2" stopIfTrue="1">
      <formula>AND(Kategorie4&gt;1,ABS($K$11-$K$32)&gt;0.2)</formula>
    </cfRule>
    <cfRule type="expression" priority="12" dxfId="2" stopIfTrue="1">
      <formula>Kategorie4&gt;1</formula>
    </cfRule>
  </conditionalFormatting>
  <conditionalFormatting sqref="I11:J11">
    <cfRule type="expression" priority="13" dxfId="2" stopIfTrue="1">
      <formula>AND(Kategorie3&gt;1,ABS($I$11-$I$32)&gt;0.2)</formula>
    </cfRule>
    <cfRule type="expression" priority="14" dxfId="6" stopIfTrue="1">
      <formula>Kategorie3&gt;1</formula>
    </cfRule>
  </conditionalFormatting>
  <conditionalFormatting sqref="G11:H11">
    <cfRule type="expression" priority="16" dxfId="6" stopIfTrue="1">
      <formula>Kategorie2&gt;1</formula>
    </cfRule>
  </conditionalFormatting>
  <conditionalFormatting sqref="E36:L36">
    <cfRule type="expression" priority="17" dxfId="5" stopIfTrue="1">
      <formula>ABS(E32-E11)&gt;2</formula>
    </cfRule>
  </conditionalFormatting>
  <conditionalFormatting sqref="O37 M36:N36">
    <cfRule type="expression" priority="20" dxfId="4" stopIfTrue="1">
      <formula>ABS($M$32-$M$11)&gt;2</formula>
    </cfRule>
  </conditionalFormatting>
  <conditionalFormatting sqref="G32">
    <cfRule type="expression" priority="3" dxfId="0" stopIfTrue="1">
      <formula>AND(ABS($G$32-$G$11)&gt;0.2,Kategorie2&gt;1)</formula>
    </cfRule>
  </conditionalFormatting>
  <conditionalFormatting sqref="G11">
    <cfRule type="expression" priority="15" dxfId="2" stopIfTrue="1">
      <formula>AND(ABS($G$11-$G$32)&gt;0.2,Kategorie2&gt;1)</formula>
    </cfRule>
  </conditionalFormatting>
  <conditionalFormatting sqref="I32">
    <cfRule type="expression" priority="2" dxfId="0" stopIfTrue="1">
      <formula>AND(ABS($I$32-$I$11)&gt;0.2,Kategorie3&gt;1)</formula>
    </cfRule>
  </conditionalFormatting>
  <conditionalFormatting sqref="K32">
    <cfRule type="expression" priority="1" dxfId="0" stopIfTrue="1">
      <formula>AND(Kategorie4&gt;1,ABS($K$32-$K$11)&gt;0.2)</formula>
    </cfRule>
  </conditionalFormatting>
  <dataValidations count="2">
    <dataValidation type="list" allowBlank="1" showInputMessage="1" showErrorMessage="1" sqref="E10 G10 I10 K10">
      <formula1>Gebäudekategorie</formula1>
    </dataValidation>
    <dataValidation type="list" allowBlank="1" showInputMessage="1" showErrorMessage="1" sqref="D12">
      <formula1>$U$10:$U$11</formula1>
    </dataValidation>
  </dataValidations>
  <printOptions/>
  <pageMargins left="0.2755905511811024" right="0.1968503937007874" top="0.5118110236220472" bottom="0.4330708661417323" header="0.4330708661417323" footer="0.2755905511811024"/>
  <pageSetup fitToHeight="1" fitToWidth="1" horizontalDpi="600" verticalDpi="600" orientation="portrait" paperSize="9" scale="88" r:id="rId4"/>
  <headerFooter alignWithMargins="0">
    <oddFooter>&amp;L&amp;"Arial,Kursiv"&amp;8&amp;F / &amp;D&amp;R&amp;"Arial,Kursiv"&amp;8Verein MINERGIE</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C3" sqref="C3"/>
    </sheetView>
  </sheetViews>
  <sheetFormatPr defaultColWidth="11.57421875" defaultRowHeight="12.75"/>
  <cols>
    <col min="1" max="1" width="6.8515625" style="87" customWidth="1"/>
    <col min="2" max="2" width="12.7109375" style="88" customWidth="1"/>
    <col min="3" max="3" width="12.140625" style="88" customWidth="1"/>
    <col min="4" max="4" width="46.28125" style="87" customWidth="1"/>
    <col min="5" max="5" width="51.28125" style="95" customWidth="1"/>
    <col min="6" max="6" width="46.28125" style="91" customWidth="1"/>
    <col min="7" max="7" width="46.28125" style="92" customWidth="1"/>
    <col min="8" max="16384" width="11.57421875" style="74" customWidth="1"/>
  </cols>
  <sheetData>
    <row r="1" spans="1:9" s="76" customFormat="1" ht="25.5" customHeight="1">
      <c r="A1" s="69">
        <f>VLOOKUP(C1,H1:I3,2)</f>
        <v>1</v>
      </c>
      <c r="B1" s="70" t="s">
        <v>68</v>
      </c>
      <c r="C1" s="71" t="s">
        <v>69</v>
      </c>
      <c r="D1" s="70"/>
      <c r="E1" s="72" t="s">
        <v>70</v>
      </c>
      <c r="F1" s="73"/>
      <c r="G1" s="73"/>
      <c r="H1" s="74" t="str">
        <f>E3</f>
        <v>deutsch</v>
      </c>
      <c r="I1" s="75">
        <v>1</v>
      </c>
    </row>
    <row r="2" spans="1:9" ht="34.5" customHeight="1">
      <c r="A2" s="77">
        <v>1</v>
      </c>
      <c r="B2" s="78">
        <v>2023</v>
      </c>
      <c r="C2" s="79">
        <v>2023.1</v>
      </c>
      <c r="D2" s="80" t="s">
        <v>71</v>
      </c>
      <c r="E2" s="74"/>
      <c r="F2" s="73"/>
      <c r="G2" s="73"/>
      <c r="H2" s="74" t="str">
        <f>F3</f>
        <v>französisch</v>
      </c>
      <c r="I2" s="75">
        <v>2</v>
      </c>
    </row>
    <row r="3" spans="1:9" s="86" customFormat="1" ht="25.5" customHeight="1">
      <c r="A3" s="81"/>
      <c r="B3" s="82" t="s">
        <v>72</v>
      </c>
      <c r="C3" s="82" t="s">
        <v>73</v>
      </c>
      <c r="D3" s="81" t="s">
        <v>74</v>
      </c>
      <c r="E3" s="83" t="s">
        <v>69</v>
      </c>
      <c r="F3" s="84" t="s">
        <v>75</v>
      </c>
      <c r="G3" s="85" t="s">
        <v>76</v>
      </c>
      <c r="H3" s="74" t="str">
        <f>G3</f>
        <v>italienisch</v>
      </c>
      <c r="I3" s="75">
        <v>3</v>
      </c>
    </row>
    <row r="4" spans="1:8" ht="25.5" customHeight="1">
      <c r="A4" s="87">
        <v>1</v>
      </c>
      <c r="D4" s="89" t="str">
        <f>INDEX($E$4:$G$51,$A4,$A$1)</f>
        <v>v2.8</v>
      </c>
      <c r="E4" s="90" t="s">
        <v>77</v>
      </c>
      <c r="F4" s="91" t="str">
        <f>E4</f>
        <v>v2.8</v>
      </c>
      <c r="G4" s="92" t="str">
        <f>E4</f>
        <v>v2.8</v>
      </c>
      <c r="H4" s="93">
        <f>IF(C2="",B2&amp;"."&amp;A2,C2)</f>
        <v>2023.1</v>
      </c>
    </row>
    <row r="5" spans="1:7" ht="25.5" customHeight="1">
      <c r="A5" s="87">
        <v>2</v>
      </c>
      <c r="D5" s="89" t="str">
        <f>INDEX($E$4:$G$100,$A5,$A$1)</f>
        <v>Nachweisformular 2023.1, zu verwenden bis 31. Dezember 2023</v>
      </c>
      <c r="E5" s="94" t="str">
        <f>"Nachweisformular "&amp;$H$4&amp;", zu verwenden bis 31. Dezember "&amp;$B$2</f>
        <v>Nachweisformular 2023.1, zu verwenden bis 31. Dezember 2023</v>
      </c>
      <c r="F5" s="91" t="str">
        <f>"Formulaire "&amp;$H$4&amp;", à utiliser jusqu'au 31 décembre "&amp;$B$2</f>
        <v>Formulaire 2023.1, à utiliser jusqu'au 31 décembre 2023</v>
      </c>
      <c r="G5" s="92" t="str">
        <f>"Formulario MINERGIE "&amp;$H$4&amp;", da utilizzare fino al 31. 12. "&amp;$B$2</f>
        <v>Formulario MINERGIE 2023.1, da utilizzare fino al 31. 12. 2023</v>
      </c>
    </row>
    <row r="6" spans="1:7" ht="25.5" customHeight="1">
      <c r="A6" s="87">
        <v>3</v>
      </c>
      <c r="D6" s="89" t="str">
        <f aca="true" t="shared" si="0" ref="D6:D53">INDEX($E$4:$G$100,$A6,$A$1)</f>
        <v>Geschosshöhenkorrekturen</v>
      </c>
      <c r="E6" s="95" t="s">
        <v>66</v>
      </c>
      <c r="F6" s="91" t="s">
        <v>172</v>
      </c>
      <c r="G6" s="92" t="s">
        <v>171</v>
      </c>
    </row>
    <row r="7" spans="1:7" ht="25.5" customHeight="1">
      <c r="A7" s="87">
        <v>4</v>
      </c>
      <c r="D7" s="89" t="str">
        <f t="shared" si="0"/>
        <v>MFH</v>
      </c>
      <c r="E7" s="95" t="s">
        <v>2</v>
      </c>
      <c r="F7" s="91" t="s">
        <v>105</v>
      </c>
      <c r="G7" s="92" t="s">
        <v>106</v>
      </c>
    </row>
    <row r="8" spans="1:7" ht="25.5" customHeight="1">
      <c r="A8" s="87">
        <v>5</v>
      </c>
      <c r="D8" s="89" t="str">
        <f t="shared" si="0"/>
        <v>EFH</v>
      </c>
      <c r="E8" s="95" t="s">
        <v>3</v>
      </c>
      <c r="F8" s="91" t="s">
        <v>107</v>
      </c>
      <c r="G8" s="92" t="s">
        <v>108</v>
      </c>
    </row>
    <row r="9" spans="1:7" ht="25.5" customHeight="1">
      <c r="A9" s="87">
        <v>6</v>
      </c>
      <c r="D9" s="89" t="str">
        <f t="shared" si="0"/>
        <v>Verwaltung</v>
      </c>
      <c r="E9" s="95" t="s">
        <v>19</v>
      </c>
      <c r="F9" s="91" t="s">
        <v>109</v>
      </c>
      <c r="G9" s="92" t="s">
        <v>110</v>
      </c>
    </row>
    <row r="10" spans="1:7" ht="25.5" customHeight="1">
      <c r="A10" s="87">
        <v>7</v>
      </c>
      <c r="D10" s="89" t="str">
        <f t="shared" si="0"/>
        <v>Schule</v>
      </c>
      <c r="E10" s="95" t="s">
        <v>4</v>
      </c>
      <c r="F10" s="91" t="s">
        <v>111</v>
      </c>
      <c r="G10" s="92" t="s">
        <v>112</v>
      </c>
    </row>
    <row r="11" spans="1:7" ht="25.5" customHeight="1">
      <c r="A11" s="87">
        <v>8</v>
      </c>
      <c r="D11" s="89" t="str">
        <f t="shared" si="0"/>
        <v>Verkauf</v>
      </c>
      <c r="E11" s="95" t="s">
        <v>5</v>
      </c>
      <c r="F11" s="91" t="s">
        <v>113</v>
      </c>
      <c r="G11" s="92" t="s">
        <v>114</v>
      </c>
    </row>
    <row r="12" spans="1:7" ht="25.5" customHeight="1">
      <c r="A12" s="87">
        <v>9</v>
      </c>
      <c r="D12" s="89" t="str">
        <f t="shared" si="0"/>
        <v>Restaurant</v>
      </c>
      <c r="E12" s="96" t="s">
        <v>20</v>
      </c>
      <c r="F12" s="97" t="s">
        <v>20</v>
      </c>
      <c r="G12" s="92" t="s">
        <v>115</v>
      </c>
    </row>
    <row r="13" spans="1:7" ht="25.5" customHeight="1">
      <c r="A13" s="87">
        <v>10</v>
      </c>
      <c r="D13" s="89" t="str">
        <f t="shared" si="0"/>
        <v>Vers.-Lokal</v>
      </c>
      <c r="E13" s="95" t="s">
        <v>116</v>
      </c>
      <c r="F13" s="91" t="s">
        <v>117</v>
      </c>
      <c r="G13" s="92" t="s">
        <v>118</v>
      </c>
    </row>
    <row r="14" spans="1:7" ht="25.5" customHeight="1">
      <c r="A14" s="87">
        <v>11</v>
      </c>
      <c r="D14" s="89" t="str">
        <f t="shared" si="0"/>
        <v>Spitäler</v>
      </c>
      <c r="E14" s="95" t="s">
        <v>6</v>
      </c>
      <c r="F14" s="91" t="s">
        <v>119</v>
      </c>
      <c r="G14" s="92" t="s">
        <v>120</v>
      </c>
    </row>
    <row r="15" spans="1:7" ht="25.5" customHeight="1">
      <c r="A15" s="87">
        <v>12</v>
      </c>
      <c r="D15" s="89" t="str">
        <f t="shared" si="0"/>
        <v>Industrie</v>
      </c>
      <c r="E15" s="95" t="s">
        <v>7</v>
      </c>
      <c r="F15" s="91" t="s">
        <v>7</v>
      </c>
      <c r="G15" s="92" t="s">
        <v>7</v>
      </c>
    </row>
    <row r="16" spans="1:7" s="73" customFormat="1" ht="25.5" customHeight="1">
      <c r="A16" s="87">
        <v>13</v>
      </c>
      <c r="B16" s="88"/>
      <c r="C16" s="88"/>
      <c r="D16" s="89" t="str">
        <f t="shared" si="0"/>
        <v>Lager</v>
      </c>
      <c r="E16" s="98" t="s">
        <v>8</v>
      </c>
      <c r="F16" s="99" t="s">
        <v>121</v>
      </c>
      <c r="G16" s="100" t="s">
        <v>122</v>
      </c>
    </row>
    <row r="17" spans="1:7" ht="25.5" customHeight="1">
      <c r="A17" s="87">
        <v>14</v>
      </c>
      <c r="D17" s="89" t="str">
        <f t="shared" si="0"/>
        <v>Sportbau</v>
      </c>
      <c r="E17" s="95" t="s">
        <v>9</v>
      </c>
      <c r="F17" s="91" t="s">
        <v>123</v>
      </c>
      <c r="G17" s="92" t="s">
        <v>124</v>
      </c>
    </row>
    <row r="18" spans="1:7" ht="25.5" customHeight="1">
      <c r="A18" s="87">
        <v>15</v>
      </c>
      <c r="D18" s="89" t="str">
        <f t="shared" si="0"/>
        <v>Hallenbad</v>
      </c>
      <c r="E18" s="95" t="s">
        <v>21</v>
      </c>
      <c r="F18" s="91" t="s">
        <v>125</v>
      </c>
      <c r="G18" s="92" t="s">
        <v>126</v>
      </c>
    </row>
    <row r="19" spans="1:7" ht="25.5" customHeight="1">
      <c r="A19" s="87">
        <v>16</v>
      </c>
      <c r="D19" s="89" t="str">
        <f t="shared" si="0"/>
        <v>Gebäudekategorie</v>
      </c>
      <c r="E19" s="95" t="s">
        <v>14</v>
      </c>
      <c r="F19" s="91" t="s">
        <v>89</v>
      </c>
      <c r="G19" s="92" t="s">
        <v>90</v>
      </c>
    </row>
    <row r="20" spans="1:7" ht="25.5" customHeight="1">
      <c r="A20" s="87">
        <v>17</v>
      </c>
      <c r="D20" s="89" t="str">
        <f t="shared" si="0"/>
        <v>Energiebezugsfläche EBF</v>
      </c>
      <c r="E20" s="95" t="s">
        <v>94</v>
      </c>
      <c r="F20" s="91" t="s">
        <v>95</v>
      </c>
      <c r="G20" s="92" t="s">
        <v>96</v>
      </c>
    </row>
    <row r="21" spans="1:7" ht="25.5" customHeight="1">
      <c r="A21" s="87">
        <v>18</v>
      </c>
      <c r="D21" s="89" t="str">
        <f t="shared" si="0"/>
        <v>Projektname:</v>
      </c>
      <c r="E21" s="95" t="s">
        <v>128</v>
      </c>
      <c r="F21" s="91" t="s">
        <v>129</v>
      </c>
      <c r="G21" s="92" t="s">
        <v>130</v>
      </c>
    </row>
    <row r="22" spans="1:7" ht="25.5" customHeight="1">
      <c r="A22" s="87">
        <v>19</v>
      </c>
      <c r="D22" s="89" t="str">
        <f t="shared" si="0"/>
        <v>Parz.-Nr.:  </v>
      </c>
      <c r="E22" s="95" t="s">
        <v>78</v>
      </c>
      <c r="F22" s="91" t="s">
        <v>79</v>
      </c>
      <c r="G22" s="92" t="s">
        <v>80</v>
      </c>
    </row>
    <row r="23" spans="1:7" ht="25.5" customHeight="1">
      <c r="A23" s="87">
        <v>20</v>
      </c>
      <c r="D23" s="89" t="str">
        <f t="shared" si="0"/>
        <v>MOP - Nr.: </v>
      </c>
      <c r="E23" s="95" t="s">
        <v>131</v>
      </c>
      <c r="F23" s="91" t="s">
        <v>132</v>
      </c>
      <c r="G23" s="92" t="s">
        <v>133</v>
      </c>
    </row>
    <row r="24" spans="1:7" ht="25.5" customHeight="1">
      <c r="A24" s="87">
        <v>21</v>
      </c>
      <c r="D24" s="89" t="str">
        <f t="shared" si="0"/>
        <v>Gebäudeadresse:</v>
      </c>
      <c r="E24" s="95" t="s">
        <v>134</v>
      </c>
      <c r="F24" s="91" t="s">
        <v>135</v>
      </c>
      <c r="G24" s="92" t="s">
        <v>136</v>
      </c>
    </row>
    <row r="25" spans="1:7" ht="25.5" customHeight="1">
      <c r="A25" s="87">
        <v>22</v>
      </c>
      <c r="D25" s="89" t="str">
        <f t="shared" si="0"/>
        <v>Ja</v>
      </c>
      <c r="E25" s="95" t="s">
        <v>81</v>
      </c>
      <c r="F25" s="91" t="s">
        <v>82</v>
      </c>
      <c r="G25" s="92" t="s">
        <v>83</v>
      </c>
    </row>
    <row r="26" spans="1:7" ht="25.5" customHeight="1">
      <c r="A26" s="87">
        <v>23</v>
      </c>
      <c r="D26" s="89" t="str">
        <f t="shared" si="0"/>
        <v>Nein</v>
      </c>
      <c r="E26" s="101" t="s">
        <v>84</v>
      </c>
      <c r="F26" s="102" t="s">
        <v>85</v>
      </c>
      <c r="G26" s="92" t="s">
        <v>86</v>
      </c>
    </row>
    <row r="27" spans="1:7" ht="25.5" customHeight="1">
      <c r="A27" s="87">
        <v>24</v>
      </c>
      <c r="D27" s="89" t="str">
        <f t="shared" si="0"/>
        <v>korr. Heizwärmebedarf</v>
      </c>
      <c r="E27" s="95" t="s">
        <v>35</v>
      </c>
      <c r="F27" s="91" t="s">
        <v>161</v>
      </c>
      <c r="G27" s="92" t="s">
        <v>160</v>
      </c>
    </row>
    <row r="28" spans="1:7" ht="25.5" customHeight="1">
      <c r="A28" s="87">
        <v>25</v>
      </c>
      <c r="D28" s="89" t="str">
        <f t="shared" si="0"/>
        <v>eff. Heizwärmebedarf</v>
      </c>
      <c r="E28" s="95" t="s">
        <v>139</v>
      </c>
      <c r="F28" s="91" t="s">
        <v>140</v>
      </c>
      <c r="G28" s="92" t="s">
        <v>141</v>
      </c>
    </row>
    <row r="29" spans="1:7" ht="25.5" customHeight="1">
      <c r="A29" s="87">
        <v>26</v>
      </c>
      <c r="D29" s="89" t="str">
        <f t="shared" si="0"/>
        <v>Zone</v>
      </c>
      <c r="E29" s="95" t="s">
        <v>22</v>
      </c>
      <c r="F29" s="91" t="s">
        <v>22</v>
      </c>
      <c r="G29" s="92" t="s">
        <v>22</v>
      </c>
    </row>
    <row r="30" spans="1:7" ht="25.5" customHeight="1">
      <c r="A30" s="87">
        <v>27</v>
      </c>
      <c r="D30" s="89" t="str">
        <f t="shared" si="0"/>
        <v>Summe</v>
      </c>
      <c r="E30" s="95" t="s">
        <v>23</v>
      </c>
      <c r="F30" s="91" t="s">
        <v>87</v>
      </c>
      <c r="G30" s="92" t="s">
        <v>88</v>
      </c>
    </row>
    <row r="31" spans="1:7" ht="25.5" customHeight="1">
      <c r="A31" s="87">
        <v>28</v>
      </c>
      <c r="D31" s="89" t="str">
        <f t="shared" si="0"/>
        <v>Gebäudekategorie</v>
      </c>
      <c r="E31" s="95" t="s">
        <v>14</v>
      </c>
      <c r="F31" s="91" t="s">
        <v>89</v>
      </c>
      <c r="G31" s="92" t="s">
        <v>90</v>
      </c>
    </row>
    <row r="32" spans="1:7" ht="25.5" customHeight="1">
      <c r="A32" s="87">
        <v>29</v>
      </c>
      <c r="D32" s="89" t="str">
        <f t="shared" si="0"/>
        <v>Mit Warmwasser ?</v>
      </c>
      <c r="E32" s="95" t="s">
        <v>91</v>
      </c>
      <c r="F32" s="91" t="s">
        <v>92</v>
      </c>
      <c r="G32" s="92" t="s">
        <v>93</v>
      </c>
    </row>
    <row r="33" spans="1:7" ht="25.5" customHeight="1">
      <c r="A33" s="87">
        <v>30</v>
      </c>
      <c r="D33" s="89" t="str">
        <f t="shared" si="0"/>
        <v>Energiebezugsfläche EBF</v>
      </c>
      <c r="E33" s="95" t="s">
        <v>94</v>
      </c>
      <c r="F33" s="91" t="s">
        <v>95</v>
      </c>
      <c r="G33" s="92" t="s">
        <v>96</v>
      </c>
    </row>
    <row r="34" spans="1:7" ht="25.5" customHeight="1">
      <c r="A34" s="87">
        <v>31</v>
      </c>
      <c r="D34" s="89" t="str">
        <f t="shared" si="0"/>
        <v>Neubau</v>
      </c>
      <c r="E34" s="95" t="s">
        <v>97</v>
      </c>
      <c r="F34" s="91" t="s">
        <v>98</v>
      </c>
      <c r="G34" s="92" t="s">
        <v>99</v>
      </c>
    </row>
    <row r="35" spans="1:7" ht="25.5" customHeight="1">
      <c r="A35" s="87">
        <v>32</v>
      </c>
      <c r="D35" s="89" t="str">
        <f t="shared" si="0"/>
        <v>(Mittel)</v>
      </c>
      <c r="E35" s="95" t="s">
        <v>100</v>
      </c>
      <c r="F35" s="91" t="s">
        <v>101</v>
      </c>
      <c r="G35" s="92" t="s">
        <v>102</v>
      </c>
    </row>
    <row r="36" spans="1:7" ht="25.5" customHeight="1">
      <c r="A36" s="87">
        <v>33</v>
      </c>
      <c r="D36" s="89" t="str">
        <f t="shared" si="0"/>
        <v>Neubau</v>
      </c>
      <c r="E36" s="95" t="s">
        <v>97</v>
      </c>
      <c r="F36" s="91" t="s">
        <v>98</v>
      </c>
      <c r="G36" s="92" t="s">
        <v>99</v>
      </c>
    </row>
    <row r="37" spans="1:7" ht="25.5" customHeight="1">
      <c r="A37" s="87">
        <v>34</v>
      </c>
      <c r="D37" s="89" t="str">
        <f t="shared" si="0"/>
        <v>Heizwärmebedarf mit Standardluftwechsel</v>
      </c>
      <c r="E37" s="95" t="s">
        <v>103</v>
      </c>
      <c r="G37" s="92" t="s">
        <v>104</v>
      </c>
    </row>
    <row r="38" spans="1:7" ht="25.5" customHeight="1">
      <c r="A38" s="87">
        <v>35</v>
      </c>
      <c r="D38" s="89" t="str">
        <f t="shared" si="0"/>
        <v>Kurzanleitung:</v>
      </c>
      <c r="E38" s="95" t="s">
        <v>40</v>
      </c>
      <c r="F38" s="91" t="s">
        <v>142</v>
      </c>
      <c r="G38" s="92" t="s">
        <v>137</v>
      </c>
    </row>
    <row r="39" spans="1:7" ht="46.5" customHeight="1">
      <c r="A39" s="87">
        <v>36</v>
      </c>
      <c r="D39" s="89" t="str">
        <f t="shared" si="0"/>
        <v>Der effektive Heizwärmebedarf Qh,eff darf für den MINERGIE®-Nachweis mit der Geschosshöhe auf 3m Standardraumhöhe  </v>
      </c>
      <c r="E39" s="95" t="s">
        <v>150</v>
      </c>
      <c r="F39" s="91" t="s">
        <v>143</v>
      </c>
      <c r="G39" s="92" t="s">
        <v>153</v>
      </c>
    </row>
    <row r="40" spans="1:7" ht="25.5" customHeight="1">
      <c r="A40" s="87">
        <v>37</v>
      </c>
      <c r="D40" s="89" t="str">
        <f t="shared" si="0"/>
        <v>korrigiert werden, sofern dies nicht bereits im Energienachweisprogramm SIA 380/1:2009 geschehen ist. Dabei ist eine Korrektur mit </v>
      </c>
      <c r="E40" s="95" t="s">
        <v>65</v>
      </c>
      <c r="F40" s="91" t="s">
        <v>144</v>
      </c>
      <c r="G40" s="92" t="s">
        <v>154</v>
      </c>
    </row>
    <row r="41" spans="1:7" ht="25.5" customHeight="1">
      <c r="A41" s="87">
        <v>38</v>
      </c>
      <c r="D41" s="89" t="str">
        <f t="shared" si="0"/>
        <v>der mittleren Geschosshöhe unzulässig, es ist jede Teilfläche mit der entsprechenden Geschosshöhe einzeln einzugeben.</v>
      </c>
      <c r="E41" s="95" t="s">
        <v>67</v>
      </c>
      <c r="F41" s="91" t="s">
        <v>145</v>
      </c>
      <c r="G41" s="92" t="s">
        <v>155</v>
      </c>
    </row>
    <row r="42" spans="1:7" ht="25.5" customHeight="1">
      <c r="A42" s="87">
        <v>39</v>
      </c>
      <c r="D42" s="89" t="str">
        <f t="shared" si="0"/>
        <v>Der korrigierte Heizwärmebedarf Qh,korr dieses Berechnungsblattes ist im MINERGIE®-Nachweis als effektiver Heizwärmebedarf </v>
      </c>
      <c r="E42" s="95" t="s">
        <v>151</v>
      </c>
      <c r="F42" s="91" t="s">
        <v>146</v>
      </c>
      <c r="G42" s="92" t="s">
        <v>156</v>
      </c>
    </row>
    <row r="43" spans="1:7" ht="25.5" customHeight="1">
      <c r="A43" s="87">
        <v>40</v>
      </c>
      <c r="D43" s="89" t="str">
        <f t="shared" si="0"/>
        <v>Qh,eff zonenweise einzusetzen.</v>
      </c>
      <c r="E43" s="95" t="s">
        <v>152</v>
      </c>
      <c r="F43" s="91" t="s">
        <v>147</v>
      </c>
      <c r="G43" s="92" t="s">
        <v>157</v>
      </c>
    </row>
    <row r="44" spans="1:7" ht="25.5" customHeight="1">
      <c r="A44" s="87">
        <v>41</v>
      </c>
      <c r="D44" s="89" t="str">
        <f t="shared" si="0"/>
        <v> </v>
      </c>
      <c r="E44" s="95" t="s">
        <v>1</v>
      </c>
      <c r="F44" s="91" t="s">
        <v>148</v>
      </c>
      <c r="G44" s="92" t="s">
        <v>158</v>
      </c>
    </row>
    <row r="45" spans="1:7" ht="25.5" customHeight="1">
      <c r="A45" s="87">
        <v>42</v>
      </c>
      <c r="D45" s="89" t="str">
        <f t="shared" si="0"/>
        <v>Die Benützung dieses Berechnungsblattes ist freiwilig.</v>
      </c>
      <c r="E45" s="95" t="s">
        <v>64</v>
      </c>
      <c r="F45" s="91" t="s">
        <v>149</v>
      </c>
      <c r="G45" s="92" t="s">
        <v>159</v>
      </c>
    </row>
    <row r="46" spans="1:7" ht="25.5" customHeight="1">
      <c r="A46" s="87">
        <v>43</v>
      </c>
      <c r="D46" s="89" t="str">
        <f t="shared" si="0"/>
        <v>Kontrollsumme:   </v>
      </c>
      <c r="E46" s="95" t="s">
        <v>33</v>
      </c>
      <c r="F46" s="91" t="s">
        <v>163</v>
      </c>
      <c r="G46" s="92" t="s">
        <v>162</v>
      </c>
    </row>
    <row r="47" spans="1:7" ht="25.5" customHeight="1">
      <c r="A47" s="87">
        <v>44</v>
      </c>
      <c r="D47" s="89" t="str">
        <f t="shared" si="0"/>
        <v>total:</v>
      </c>
      <c r="E47" s="95" t="s">
        <v>164</v>
      </c>
      <c r="F47" s="91" t="s">
        <v>164</v>
      </c>
      <c r="G47" s="92" t="s">
        <v>165</v>
      </c>
    </row>
    <row r="48" spans="1:7" ht="25.5" customHeight="1">
      <c r="A48" s="87">
        <v>45</v>
      </c>
      <c r="D48" s="89" t="str">
        <f t="shared" si="0"/>
        <v>Total:</v>
      </c>
      <c r="E48" s="95" t="s">
        <v>39</v>
      </c>
      <c r="F48" s="91" t="s">
        <v>39</v>
      </c>
      <c r="G48" s="92" t="s">
        <v>127</v>
      </c>
    </row>
    <row r="49" spans="1:7" ht="25.5" customHeight="1">
      <c r="A49" s="87">
        <v>46</v>
      </c>
      <c r="D49" s="89" t="str">
        <f t="shared" si="0"/>
        <v>Höhe</v>
      </c>
      <c r="E49" s="95" t="s">
        <v>29</v>
      </c>
      <c r="F49" s="91" t="s">
        <v>166</v>
      </c>
      <c r="G49" s="92" t="s">
        <v>138</v>
      </c>
    </row>
    <row r="50" spans="1:7" ht="25.5" customHeight="1">
      <c r="A50" s="87">
        <v>47</v>
      </c>
      <c r="D50" s="89" t="str">
        <f t="shared" si="0"/>
        <v>Bezeichnung der Teilfläche:</v>
      </c>
      <c r="E50" s="95" t="s">
        <v>34</v>
      </c>
      <c r="F50" s="91" t="s">
        <v>167</v>
      </c>
      <c r="G50" s="92" t="s">
        <v>168</v>
      </c>
    </row>
    <row r="51" spans="1:7" ht="25.5" customHeight="1">
      <c r="A51" s="87">
        <v>48</v>
      </c>
      <c r="D51" s="89" t="str">
        <f t="shared" si="0"/>
        <v>Teilflächen</v>
      </c>
      <c r="E51" s="95" t="s">
        <v>27</v>
      </c>
      <c r="F51" s="91" t="s">
        <v>169</v>
      </c>
      <c r="G51" s="92" t="s">
        <v>170</v>
      </c>
    </row>
    <row r="52" spans="1:7" ht="25.5" customHeight="1">
      <c r="A52" s="87">
        <v>49</v>
      </c>
      <c r="D52" s="89" t="str">
        <f t="shared" si="0"/>
        <v>Summe der Teilflächen stimmt nicht !</v>
      </c>
      <c r="E52" s="95" t="s">
        <v>173</v>
      </c>
      <c r="F52" s="91" t="s">
        <v>174</v>
      </c>
      <c r="G52" s="92" t="s">
        <v>175</v>
      </c>
    </row>
    <row r="53" spans="1:7" ht="25.5" customHeight="1">
      <c r="A53" s="87">
        <v>50</v>
      </c>
      <c r="D53" s="89" t="str">
        <f t="shared" si="0"/>
        <v>Projektdaten: </v>
      </c>
      <c r="E53" s="95" t="s">
        <v>41</v>
      </c>
      <c r="F53" s="91" t="s">
        <v>176</v>
      </c>
      <c r="G53" s="92" t="s">
        <v>177</v>
      </c>
    </row>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sheetData>
  <sheetProtection password="FF28" sheet="1" objects="1" scenarios="1"/>
  <dataValidations count="1">
    <dataValidation type="list" allowBlank="1" showInputMessage="1" showErrorMessage="1" sqref="C1">
      <formula1>$H$1:$H$3</formula1>
    </dataValidation>
  </dataValidation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Stünzi, Minergie-Agentur Bau</Manager>
  <Company>Huber Energietechnik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subject/>
  <dc:creator>Arthur Huber</dc:creator>
  <cp:keywords/>
  <dc:description/>
  <cp:lastModifiedBy>Christian Stünzi | Minergie</cp:lastModifiedBy>
  <cp:lastPrinted>2023-06-20T13:52:06Z</cp:lastPrinted>
  <dcterms:created xsi:type="dcterms:W3CDTF">2007-12-10T21:39:46Z</dcterms:created>
  <dcterms:modified xsi:type="dcterms:W3CDTF">2023-07-10T08:39:58Z</dcterms:modified>
  <cp:category>Minergie, Raumköhenkorrektur</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SKCW24DMUQ4M-227545371-562164</vt:lpwstr>
  </property>
  <property fmtid="{D5CDD505-2E9C-101B-9397-08002B2CF9AE}" pid="6" name="_dlc_DocIdItemGuid">
    <vt:lpwstr>38b4bc6d-3596-4e51-831a-af54c4834c94</vt:lpwstr>
  </property>
  <property fmtid="{D5CDD505-2E9C-101B-9397-08002B2CF9AE}" pid="7" name="_dlc_DocIdUrl">
    <vt:lpwstr>https://mst239701.sharepoint.com/sites/Files/_layouts/15/DocIdRedir.aspx?ID=SKCW24DMUQ4M-227545371-562164, SKCW24DMUQ4M-227545371-562164</vt:lpwstr>
  </property>
  <property fmtid="{D5CDD505-2E9C-101B-9397-08002B2CF9AE}" pid="8" name="lcf76f155ced4ddcb4097134ff3c332f">
    <vt:lpwstr/>
  </property>
  <property fmtid="{D5CDD505-2E9C-101B-9397-08002B2CF9AE}" pid="9" name="TaxCatchAll">
    <vt:lpwstr/>
  </property>
</Properties>
</file>